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LAN-disk01\share\共有\◆来場者(ﾎｰﾑﾍﾟｰｼﾞ掲載）\2024年（R6）\"/>
    </mc:Choice>
  </mc:AlternateContent>
  <xr:revisionPtr revIDLastSave="0" documentId="13_ncr:1_{EF98412F-BC65-426C-BF92-1DA85304C40D}" xr6:coauthVersionLast="47" xr6:coauthVersionMax="47" xr10:uidLastSave="{00000000-0000-0000-0000-000000000000}"/>
  <bookViews>
    <workbookView xWindow="-120" yWindow="-120" windowWidth="29040" windowHeight="15840" tabRatio="705" activeTab="8" xr2:uid="{00000000-000D-0000-FFFF-FFFF00000000}"/>
  </bookViews>
  <sheets>
    <sheet name="１月" sheetId="18" r:id="rId1"/>
    <sheet name="２月" sheetId="17" r:id="rId2"/>
    <sheet name="３月" sheetId="1" r:id="rId3"/>
    <sheet name="４月" sheetId="20" r:id="rId4"/>
    <sheet name="５月" sheetId="19" r:id="rId5"/>
    <sheet name="６月" sheetId="2" r:id="rId6"/>
    <sheet name="７月" sheetId="24" r:id="rId7"/>
    <sheet name="８月" sheetId="23" r:id="rId8"/>
    <sheet name="９月" sheetId="3" r:id="rId9"/>
    <sheet name="１０月" sheetId="26" r:id="rId10"/>
    <sheet name="１１月" sheetId="25" r:id="rId11"/>
    <sheet name="１２月" sheetId="4" r:id="rId12"/>
    <sheet name="年間集計" sheetId="5" r:id="rId13"/>
    <sheet name="確認表" sheetId="29" r:id="rId14"/>
  </sheets>
  <definedNames>
    <definedName name="_xlnm.Print_Area" localSheetId="9">'１０月'!$A$1:$R$151</definedName>
    <definedName name="_xlnm.Print_Area" localSheetId="10">'１１月'!$A$1:$R$151</definedName>
    <definedName name="_xlnm.Print_Area" localSheetId="11">'１２月'!$A$1:$R$152</definedName>
    <definedName name="_xlnm.Print_Area" localSheetId="0">'１月'!$A$1:$R$153</definedName>
    <definedName name="_xlnm.Print_Area" localSheetId="1">'２月'!$A$1:$R$153</definedName>
    <definedName name="_xlnm.Print_Area" localSheetId="2">'３月'!$A$1:$R$153</definedName>
    <definedName name="_xlnm.Print_Area" localSheetId="3">'４月'!$A$1:$R$152</definedName>
    <definedName name="_xlnm.Print_Area" localSheetId="4">'５月'!$A$1:$R$151</definedName>
    <definedName name="_xlnm.Print_Area" localSheetId="5">'６月'!$A$1:$R$152</definedName>
    <definedName name="_xlnm.Print_Area" localSheetId="6">'７月'!$A$1:$R$152</definedName>
    <definedName name="_xlnm.Print_Area" localSheetId="7">'８月'!$A$1:$R$152</definedName>
    <definedName name="_xlnm.Print_Area" localSheetId="8">'９月'!$A$1:$R$152</definedName>
    <definedName name="_xlnm.Print_Area" localSheetId="13">確認表!$A$1:$AA$28</definedName>
    <definedName name="_xlnm.Print_Area" localSheetId="12">年間集計!$A$1:$R$153</definedName>
    <definedName name="_xlnm.Print_Titles" localSheetId="4">'５月'!$A:$C</definedName>
    <definedName name="_xlnm.Print_Titles" localSheetId="5">'６月'!$A:$C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9" i="4" l="1"/>
  <c r="I149" i="4"/>
  <c r="J149" i="4"/>
  <c r="K149" i="4"/>
  <c r="L149" i="4"/>
  <c r="M149" i="4"/>
  <c r="N149" i="4"/>
  <c r="O149" i="4"/>
  <c r="P149" i="4"/>
  <c r="G149" i="4"/>
  <c r="F149" i="4"/>
  <c r="M90" i="4"/>
  <c r="L90" i="4"/>
  <c r="M89" i="25"/>
  <c r="L89" i="25"/>
  <c r="M89" i="26"/>
  <c r="M61" i="26"/>
  <c r="L89" i="26"/>
  <c r="Q80" i="5"/>
  <c r="O80" i="5"/>
  <c r="P80" i="5"/>
  <c r="N80" i="5"/>
  <c r="G80" i="5"/>
  <c r="H80" i="5"/>
  <c r="I80" i="5"/>
  <c r="J80" i="5"/>
  <c r="K80" i="5"/>
  <c r="F80" i="5"/>
  <c r="E80" i="5"/>
  <c r="G88" i="4"/>
  <c r="H88" i="4"/>
  <c r="I88" i="4"/>
  <c r="J88" i="4"/>
  <c r="K88" i="4"/>
  <c r="L88" i="4"/>
  <c r="M88" i="4"/>
  <c r="N88" i="4"/>
  <c r="O88" i="4"/>
  <c r="P88" i="4"/>
  <c r="F88" i="4"/>
  <c r="L43" i="23"/>
  <c r="O51" i="5"/>
  <c r="N51" i="5"/>
  <c r="L24" i="20"/>
  <c r="Q112" i="5"/>
  <c r="P113" i="5"/>
  <c r="O112" i="5"/>
  <c r="P112" i="5"/>
  <c r="N112" i="5"/>
  <c r="F112" i="5"/>
  <c r="G112" i="5"/>
  <c r="H112" i="5"/>
  <c r="I112" i="5"/>
  <c r="J112" i="5"/>
  <c r="K112" i="5"/>
  <c r="E112" i="5"/>
  <c r="G119" i="4"/>
  <c r="H119" i="4"/>
  <c r="I119" i="4"/>
  <c r="J119" i="4"/>
  <c r="K119" i="4"/>
  <c r="L119" i="4"/>
  <c r="M119" i="4"/>
  <c r="N119" i="4"/>
  <c r="O119" i="4"/>
  <c r="P119" i="4"/>
  <c r="F119" i="4"/>
  <c r="M109" i="19" l="1"/>
  <c r="M68" i="1"/>
  <c r="L68" i="1"/>
  <c r="L24" i="17" l="1"/>
  <c r="O152" i="1"/>
  <c r="P152" i="1"/>
  <c r="N152" i="1"/>
  <c r="Y8" i="29"/>
  <c r="X8" i="29"/>
  <c r="W8" i="29"/>
  <c r="V8" i="29"/>
  <c r="U8" i="29"/>
  <c r="T8" i="29"/>
  <c r="S8" i="29"/>
  <c r="R8" i="29"/>
  <c r="Q8" i="29"/>
  <c r="P8" i="29"/>
  <c r="O8" i="29"/>
  <c r="N8" i="29"/>
  <c r="M8" i="29"/>
  <c r="L8" i="29"/>
  <c r="K8" i="29"/>
  <c r="J8" i="29"/>
  <c r="I8" i="29"/>
  <c r="H8" i="29"/>
  <c r="G8" i="29"/>
  <c r="F8" i="29"/>
  <c r="E8" i="29"/>
  <c r="D8" i="29"/>
  <c r="C8" i="29"/>
  <c r="B8" i="29"/>
  <c r="AA7" i="29"/>
  <c r="Z7" i="29"/>
  <c r="AA6" i="29"/>
  <c r="Z6" i="29"/>
  <c r="AA5" i="29"/>
  <c r="Z5" i="29"/>
  <c r="AA4" i="29"/>
  <c r="AA8" i="29" s="1"/>
  <c r="Z4" i="29"/>
  <c r="Z8" i="29" s="1"/>
  <c r="M39" i="4"/>
  <c r="L22" i="25"/>
  <c r="M75" i="3" l="1"/>
  <c r="M40" i="3"/>
  <c r="Q9" i="5"/>
  <c r="P9" i="5"/>
  <c r="O9" i="5"/>
  <c r="N9" i="5"/>
  <c r="F9" i="5"/>
  <c r="G9" i="5"/>
  <c r="H9" i="5"/>
  <c r="I9" i="5"/>
  <c r="J9" i="5"/>
  <c r="K9" i="5"/>
  <c r="E9" i="5"/>
  <c r="Q6" i="5"/>
  <c r="Q7" i="5"/>
  <c r="Q8" i="5"/>
  <c r="Q10" i="5"/>
  <c r="Q11" i="5"/>
  <c r="Q12" i="5"/>
  <c r="L9" i="19"/>
  <c r="M9" i="19"/>
  <c r="R9" i="19"/>
  <c r="G17" i="29"/>
  <c r="J57" i="1"/>
  <c r="Q67" i="5"/>
  <c r="Y17" i="29"/>
  <c r="X17" i="29"/>
  <c r="W17" i="29"/>
  <c r="V17" i="29"/>
  <c r="U17" i="29"/>
  <c r="T17" i="29"/>
  <c r="S17" i="29"/>
  <c r="R17" i="29"/>
  <c r="Q17" i="29"/>
  <c r="P17" i="29"/>
  <c r="O17" i="29"/>
  <c r="N17" i="29"/>
  <c r="M17" i="29"/>
  <c r="L17" i="29"/>
  <c r="K17" i="29"/>
  <c r="J17" i="29"/>
  <c r="I17" i="29"/>
  <c r="H17" i="29"/>
  <c r="F17" i="29"/>
  <c r="E17" i="29"/>
  <c r="D17" i="29"/>
  <c r="C17" i="29"/>
  <c r="B17" i="29"/>
  <c r="AA16" i="29"/>
  <c r="Z16" i="29"/>
  <c r="AA15" i="29"/>
  <c r="Z15" i="29"/>
  <c r="AA14" i="29"/>
  <c r="Z14" i="29"/>
  <c r="AA13" i="29"/>
  <c r="AA17" i="29" s="1"/>
  <c r="Z13" i="29"/>
  <c r="Z17" i="29" s="1"/>
  <c r="L61" i="5"/>
  <c r="L61" i="25"/>
  <c r="Q68" i="5"/>
  <c r="L40" i="17"/>
  <c r="M44" i="18"/>
  <c r="M121" i="23" l="1"/>
  <c r="Y27" i="29"/>
  <c r="X27" i="29"/>
  <c r="W27" i="29"/>
  <c r="V27" i="29"/>
  <c r="U27" i="29"/>
  <c r="T27" i="29"/>
  <c r="S27" i="29"/>
  <c r="R27" i="29"/>
  <c r="Q27" i="29"/>
  <c r="P27" i="29"/>
  <c r="O27" i="29"/>
  <c r="N27" i="29"/>
  <c r="M27" i="29"/>
  <c r="L27" i="29"/>
  <c r="K27" i="29"/>
  <c r="J27" i="29"/>
  <c r="I27" i="29"/>
  <c r="H27" i="29"/>
  <c r="G27" i="29"/>
  <c r="F27" i="29"/>
  <c r="E27" i="29"/>
  <c r="D27" i="29"/>
  <c r="C27" i="29"/>
  <c r="B27" i="29"/>
  <c r="AA26" i="29"/>
  <c r="Z26" i="29"/>
  <c r="AA25" i="29"/>
  <c r="Z25" i="29"/>
  <c r="AA24" i="29"/>
  <c r="Z24" i="29"/>
  <c r="AA23" i="29"/>
  <c r="Z23" i="29"/>
  <c r="Z27" i="29" s="1"/>
  <c r="L45" i="20"/>
  <c r="L78" i="4"/>
  <c r="N57" i="25"/>
  <c r="L45" i="25"/>
  <c r="L43" i="2"/>
  <c r="M43" i="2"/>
  <c r="M43" i="20"/>
  <c r="M20" i="18"/>
  <c r="M31" i="1"/>
  <c r="L31" i="1"/>
  <c r="Y37" i="29"/>
  <c r="X37" i="29"/>
  <c r="W37" i="29"/>
  <c r="V37" i="29"/>
  <c r="U37" i="29"/>
  <c r="T37" i="29"/>
  <c r="S37" i="29"/>
  <c r="R37" i="29"/>
  <c r="Q37" i="29"/>
  <c r="P37" i="29"/>
  <c r="O37" i="29"/>
  <c r="N37" i="29"/>
  <c r="M37" i="29"/>
  <c r="L37" i="29"/>
  <c r="K37" i="29"/>
  <c r="J37" i="29"/>
  <c r="I37" i="29"/>
  <c r="H37" i="29"/>
  <c r="G37" i="29"/>
  <c r="F37" i="29"/>
  <c r="E37" i="29"/>
  <c r="D37" i="29"/>
  <c r="C37" i="29"/>
  <c r="B37" i="29"/>
  <c r="AA36" i="29"/>
  <c r="Z36" i="29"/>
  <c r="AA35" i="29"/>
  <c r="Z35" i="29"/>
  <c r="AA34" i="29"/>
  <c r="Z34" i="29"/>
  <c r="AA33" i="29"/>
  <c r="Z33" i="29"/>
  <c r="L23" i="26"/>
  <c r="M31" i="3"/>
  <c r="L45" i="19"/>
  <c r="AA27" i="29" l="1"/>
  <c r="AA37" i="29"/>
  <c r="Z37" i="29"/>
  <c r="P57" i="4"/>
  <c r="O116" i="25" l="1"/>
  <c r="O118" i="25" s="1"/>
  <c r="L75" i="17" l="1"/>
  <c r="L50" i="23" l="1"/>
  <c r="M20" i="24" l="1"/>
  <c r="M42" i="24" l="1"/>
  <c r="L42" i="24"/>
  <c r="L14" i="24"/>
  <c r="M6" i="24"/>
  <c r="L97" i="24"/>
  <c r="L98" i="24"/>
  <c r="L99" i="24"/>
  <c r="L100" i="24"/>
  <c r="L101" i="24"/>
  <c r="L102" i="24"/>
  <c r="L103" i="24"/>
  <c r="L104" i="24"/>
  <c r="L105" i="24"/>
  <c r="L106" i="24"/>
  <c r="L107" i="24"/>
  <c r="L108" i="24"/>
  <c r="L109" i="24"/>
  <c r="L110" i="24"/>
  <c r="L111" i="24"/>
  <c r="L112" i="24"/>
  <c r="L96" i="24"/>
  <c r="L68" i="24"/>
  <c r="L69" i="24"/>
  <c r="L70" i="24"/>
  <c r="L71" i="24"/>
  <c r="L72" i="24"/>
  <c r="L73" i="24"/>
  <c r="L74" i="24"/>
  <c r="L75" i="24"/>
  <c r="L76" i="24"/>
  <c r="L77" i="24"/>
  <c r="L78" i="24"/>
  <c r="L79" i="24"/>
  <c r="L80" i="24"/>
  <c r="L81" i="24"/>
  <c r="L67" i="24"/>
  <c r="L47" i="24"/>
  <c r="L37" i="24"/>
  <c r="L38" i="24"/>
  <c r="L40" i="24"/>
  <c r="L41" i="24"/>
  <c r="L43" i="24"/>
  <c r="L44" i="24"/>
  <c r="L46" i="24"/>
  <c r="L48" i="24"/>
  <c r="L39" i="24"/>
  <c r="L49" i="24"/>
  <c r="L50" i="24"/>
  <c r="L51" i="24"/>
  <c r="L45" i="24"/>
  <c r="L6" i="24"/>
  <c r="L7" i="24"/>
  <c r="L8" i="24"/>
  <c r="L9" i="24"/>
  <c r="L10" i="24"/>
  <c r="R10" i="24" s="1"/>
  <c r="L11" i="24"/>
  <c r="L12" i="24"/>
  <c r="L13" i="24"/>
  <c r="L15" i="24"/>
  <c r="L16" i="24"/>
  <c r="L17" i="24"/>
  <c r="L18" i="24"/>
  <c r="L19" i="24"/>
  <c r="L20" i="24"/>
  <c r="L21" i="24"/>
  <c r="L22" i="24"/>
  <c r="R22" i="24" s="1"/>
  <c r="L23" i="24"/>
  <c r="L24" i="24"/>
  <c r="L25" i="24"/>
  <c r="L26" i="24"/>
  <c r="L5" i="24"/>
  <c r="M5" i="24"/>
  <c r="L5" i="2"/>
  <c r="M20" i="2" l="1"/>
  <c r="L97" i="2" l="1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96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67" i="2"/>
  <c r="L47" i="2"/>
  <c r="L37" i="2"/>
  <c r="L38" i="2"/>
  <c r="L40" i="2"/>
  <c r="L41" i="2"/>
  <c r="L42" i="2"/>
  <c r="L44" i="2"/>
  <c r="L46" i="2"/>
  <c r="L48" i="2"/>
  <c r="L39" i="2"/>
  <c r="L49" i="2"/>
  <c r="L50" i="2"/>
  <c r="L51" i="2"/>
  <c r="L4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M5" i="2"/>
  <c r="M79" i="24" l="1"/>
  <c r="M79" i="2"/>
  <c r="L75" i="19" l="1"/>
  <c r="L76" i="19"/>
  <c r="L5" i="26"/>
  <c r="L75" i="20" l="1"/>
  <c r="L104" i="1" l="1"/>
  <c r="C47" i="29" l="1"/>
  <c r="B47" i="29"/>
  <c r="Y47" i="29" l="1"/>
  <c r="X47" i="29"/>
  <c r="W47" i="29"/>
  <c r="V47" i="29"/>
  <c r="U47" i="29"/>
  <c r="T47" i="29"/>
  <c r="S47" i="29"/>
  <c r="R47" i="29"/>
  <c r="Q47" i="29"/>
  <c r="P47" i="29"/>
  <c r="O47" i="29"/>
  <c r="N47" i="29"/>
  <c r="M47" i="29"/>
  <c r="L47" i="29"/>
  <c r="K47" i="29"/>
  <c r="J47" i="29"/>
  <c r="I47" i="29"/>
  <c r="H47" i="29"/>
  <c r="G47" i="29"/>
  <c r="F47" i="29"/>
  <c r="E47" i="29"/>
  <c r="D47" i="29"/>
  <c r="AA46" i="29"/>
  <c r="Z46" i="29"/>
  <c r="AA45" i="29"/>
  <c r="Z45" i="29"/>
  <c r="AA44" i="29"/>
  <c r="Z44" i="29"/>
  <c r="AA43" i="29"/>
  <c r="Z43" i="29"/>
  <c r="AA47" i="29" l="1"/>
  <c r="Z47" i="29"/>
  <c r="M67" i="26"/>
  <c r="M68" i="26"/>
  <c r="M69" i="26"/>
  <c r="M70" i="26"/>
  <c r="M71" i="26"/>
  <c r="M72" i="26"/>
  <c r="M73" i="26"/>
  <c r="M74" i="26"/>
  <c r="M75" i="26"/>
  <c r="M76" i="26"/>
  <c r="M77" i="26"/>
  <c r="M78" i="26"/>
  <c r="M79" i="26"/>
  <c r="M80" i="26"/>
  <c r="Q118" i="18" l="1"/>
  <c r="L47" i="3" l="1"/>
  <c r="R47" i="3" s="1"/>
  <c r="M105" i="23" l="1"/>
  <c r="L105" i="23"/>
  <c r="M76" i="19" l="1"/>
  <c r="M97" i="1" l="1"/>
  <c r="L97" i="1"/>
  <c r="M40" i="17" l="1"/>
  <c r="L6" i="17" l="1"/>
  <c r="R6" i="17" s="1"/>
  <c r="L81" i="18" l="1"/>
  <c r="Y59" i="29" l="1"/>
  <c r="X59" i="29"/>
  <c r="W59" i="29"/>
  <c r="V59" i="29"/>
  <c r="U59" i="29"/>
  <c r="T59" i="29"/>
  <c r="S59" i="29"/>
  <c r="R59" i="29"/>
  <c r="Q59" i="29"/>
  <c r="P59" i="29"/>
  <c r="O59" i="29"/>
  <c r="N59" i="29"/>
  <c r="M59" i="29"/>
  <c r="L59" i="29"/>
  <c r="K59" i="29"/>
  <c r="J59" i="29"/>
  <c r="I59" i="29"/>
  <c r="H59" i="29"/>
  <c r="G59" i="29"/>
  <c r="F59" i="29"/>
  <c r="E59" i="29"/>
  <c r="D59" i="29"/>
  <c r="C59" i="29"/>
  <c r="B59" i="29"/>
  <c r="AA58" i="29"/>
  <c r="Z58" i="29"/>
  <c r="AA57" i="29"/>
  <c r="Z57" i="29"/>
  <c r="AA56" i="29"/>
  <c r="Z56" i="29"/>
  <c r="AA55" i="29"/>
  <c r="Z55" i="29"/>
  <c r="Z59" i="29" l="1"/>
  <c r="AA59" i="29"/>
  <c r="E57" i="17"/>
  <c r="M47" i="20"/>
  <c r="M61" i="3" l="1"/>
  <c r="L5" i="18" l="1"/>
  <c r="Z66" i="29" l="1"/>
  <c r="P132" i="5" l="1"/>
  <c r="M39" i="23" l="1"/>
  <c r="M49" i="20" l="1"/>
  <c r="L7" i="18" l="1"/>
  <c r="L8" i="18"/>
  <c r="L9" i="18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6" i="18"/>
  <c r="R6" i="18" s="1"/>
  <c r="M6" i="18"/>
  <c r="L44" i="18"/>
  <c r="L90" i="5" l="1"/>
  <c r="L31" i="5"/>
  <c r="L90" i="24" l="1"/>
  <c r="L90" i="2"/>
  <c r="L89" i="19"/>
  <c r="L90" i="20"/>
  <c r="M61" i="20"/>
  <c r="L90" i="1" l="1"/>
  <c r="L90" i="17" l="1"/>
  <c r="Y70" i="29"/>
  <c r="X70" i="29"/>
  <c r="W70" i="29"/>
  <c r="V70" i="29"/>
  <c r="U70" i="29"/>
  <c r="T70" i="29"/>
  <c r="S70" i="29"/>
  <c r="R70" i="29"/>
  <c r="Q70" i="29"/>
  <c r="P70" i="29"/>
  <c r="O70" i="29"/>
  <c r="N70" i="29"/>
  <c r="M70" i="29"/>
  <c r="L70" i="29"/>
  <c r="K70" i="29"/>
  <c r="J70" i="29"/>
  <c r="I70" i="29"/>
  <c r="H70" i="29"/>
  <c r="G70" i="29"/>
  <c r="F70" i="29"/>
  <c r="E70" i="29"/>
  <c r="D70" i="29"/>
  <c r="C70" i="29"/>
  <c r="B70" i="29"/>
  <c r="AA69" i="29"/>
  <c r="Z69" i="29"/>
  <c r="AA68" i="29"/>
  <c r="Z68" i="29"/>
  <c r="AA67" i="29"/>
  <c r="Z67" i="29"/>
  <c r="AA66" i="29"/>
  <c r="L31" i="17"/>
  <c r="L90" i="18"/>
  <c r="M31" i="18"/>
  <c r="L31" i="18"/>
  <c r="Z70" i="29" l="1"/>
  <c r="AA70" i="29"/>
  <c r="L111" i="4"/>
  <c r="F57" i="26" l="1"/>
  <c r="Q76" i="5" l="1"/>
  <c r="F27" i="19" l="1"/>
  <c r="F29" i="19" s="1"/>
  <c r="L21" i="19" l="1"/>
  <c r="M51" i="1" l="1"/>
  <c r="M79" i="17" l="1"/>
  <c r="L79" i="17"/>
  <c r="L78" i="19" l="1"/>
  <c r="R78" i="19" s="1"/>
  <c r="M78" i="19"/>
  <c r="M79" i="18" l="1"/>
  <c r="L79" i="18"/>
  <c r="L79" i="20" l="1"/>
  <c r="R79" i="20" s="1"/>
  <c r="M79" i="20"/>
  <c r="L79" i="1"/>
  <c r="M79" i="1"/>
  <c r="D86" i="18" l="1"/>
  <c r="Y81" i="29" l="1"/>
  <c r="X81" i="29"/>
  <c r="W81" i="29"/>
  <c r="V81" i="29"/>
  <c r="U81" i="29"/>
  <c r="T81" i="29"/>
  <c r="S81" i="29"/>
  <c r="R81" i="29"/>
  <c r="Q81" i="29"/>
  <c r="P81" i="29"/>
  <c r="O81" i="29"/>
  <c r="N81" i="29"/>
  <c r="M81" i="29"/>
  <c r="L81" i="29"/>
  <c r="K81" i="29"/>
  <c r="J81" i="29"/>
  <c r="I81" i="29"/>
  <c r="H81" i="29"/>
  <c r="G81" i="29"/>
  <c r="F81" i="29"/>
  <c r="E81" i="29"/>
  <c r="D81" i="29"/>
  <c r="C81" i="29"/>
  <c r="B81" i="29"/>
  <c r="AA80" i="29"/>
  <c r="Z80" i="29"/>
  <c r="AA79" i="29"/>
  <c r="Z79" i="29"/>
  <c r="AA78" i="29"/>
  <c r="Z78" i="29"/>
  <c r="AA77" i="29"/>
  <c r="Z77" i="29"/>
  <c r="Q79" i="5"/>
  <c r="P79" i="5"/>
  <c r="O79" i="5"/>
  <c r="N79" i="5"/>
  <c r="K79" i="5"/>
  <c r="J79" i="5"/>
  <c r="I79" i="5"/>
  <c r="H79" i="5"/>
  <c r="G79" i="5"/>
  <c r="F79" i="5"/>
  <c r="E79" i="5"/>
  <c r="Z81" i="29" l="1"/>
  <c r="M79" i="5"/>
  <c r="L79" i="5"/>
  <c r="R79" i="5" s="1"/>
  <c r="AA81" i="29"/>
  <c r="Q51" i="5"/>
  <c r="H25" i="5"/>
  <c r="H26" i="5"/>
  <c r="G25" i="5"/>
  <c r="G26" i="5"/>
  <c r="L31" i="4"/>
  <c r="L31" i="25" l="1"/>
  <c r="L31" i="26" l="1"/>
  <c r="L90" i="3"/>
  <c r="L31" i="3"/>
  <c r="M90" i="23"/>
  <c r="L90" i="23"/>
  <c r="L31" i="23"/>
  <c r="R79" i="2"/>
  <c r="R79" i="24" l="1"/>
  <c r="L31" i="24"/>
  <c r="L31" i="2" l="1"/>
  <c r="L31" i="19"/>
  <c r="R79" i="1" l="1"/>
  <c r="R79" i="17"/>
  <c r="R79" i="18" l="1"/>
  <c r="L31" i="20" l="1"/>
  <c r="M31" i="17"/>
  <c r="L51" i="1" l="1"/>
  <c r="R51" i="1" s="1"/>
  <c r="L51" i="4"/>
  <c r="L51" i="25"/>
  <c r="L51" i="26"/>
  <c r="L51" i="3"/>
  <c r="L51" i="23"/>
  <c r="L51" i="19"/>
  <c r="L51" i="20"/>
  <c r="L51" i="17"/>
  <c r="R51" i="17" s="1"/>
  <c r="L51" i="18"/>
  <c r="R51" i="18" s="1"/>
  <c r="G51" i="5"/>
  <c r="H51" i="5"/>
  <c r="I51" i="5"/>
  <c r="J51" i="5"/>
  <c r="K51" i="5"/>
  <c r="F51" i="5"/>
  <c r="AA89" i="29"/>
  <c r="K47" i="5"/>
  <c r="K37" i="5"/>
  <c r="K40" i="5"/>
  <c r="K41" i="5"/>
  <c r="K42" i="5"/>
  <c r="K43" i="5"/>
  <c r="K44" i="5"/>
  <c r="K46" i="5"/>
  <c r="K48" i="5"/>
  <c r="K39" i="5"/>
  <c r="K38" i="5"/>
  <c r="K49" i="5"/>
  <c r="K50" i="5"/>
  <c r="J47" i="5"/>
  <c r="J37" i="5"/>
  <c r="J40" i="5"/>
  <c r="J41" i="5"/>
  <c r="J42" i="5"/>
  <c r="J43" i="5"/>
  <c r="J44" i="5"/>
  <c r="J46" i="5"/>
  <c r="J48" i="5"/>
  <c r="J39" i="5"/>
  <c r="J38" i="5"/>
  <c r="J49" i="5"/>
  <c r="J50" i="5"/>
  <c r="I47" i="5"/>
  <c r="I37" i="5"/>
  <c r="I40" i="5"/>
  <c r="I41" i="5"/>
  <c r="I42" i="5"/>
  <c r="I43" i="5"/>
  <c r="I44" i="5"/>
  <c r="I46" i="5"/>
  <c r="I48" i="5"/>
  <c r="I39" i="5"/>
  <c r="I38" i="5"/>
  <c r="I49" i="5"/>
  <c r="I50" i="5"/>
  <c r="H47" i="5"/>
  <c r="H37" i="5"/>
  <c r="H40" i="5"/>
  <c r="H41" i="5"/>
  <c r="H42" i="5"/>
  <c r="H43" i="5"/>
  <c r="H44" i="5"/>
  <c r="H46" i="5"/>
  <c r="H48" i="5"/>
  <c r="H39" i="5"/>
  <c r="H38" i="5"/>
  <c r="H49" i="5"/>
  <c r="H50" i="5"/>
  <c r="G47" i="5"/>
  <c r="G37" i="5"/>
  <c r="G40" i="5"/>
  <c r="G41" i="5"/>
  <c r="G42" i="5"/>
  <c r="G43" i="5"/>
  <c r="G44" i="5"/>
  <c r="G46" i="5"/>
  <c r="G48" i="5"/>
  <c r="G39" i="5"/>
  <c r="G38" i="5"/>
  <c r="G49" i="5"/>
  <c r="G50" i="5"/>
  <c r="F47" i="5"/>
  <c r="F37" i="5"/>
  <c r="F40" i="5"/>
  <c r="F41" i="5"/>
  <c r="F42" i="5"/>
  <c r="F43" i="5"/>
  <c r="F44" i="5"/>
  <c r="F46" i="5"/>
  <c r="F48" i="5"/>
  <c r="F39" i="5"/>
  <c r="F38" i="5"/>
  <c r="F49" i="5"/>
  <c r="F50" i="5"/>
  <c r="F45" i="5"/>
  <c r="G45" i="5"/>
  <c r="H45" i="5"/>
  <c r="I45" i="5"/>
  <c r="J45" i="5"/>
  <c r="K45" i="5"/>
  <c r="E47" i="5"/>
  <c r="E37" i="5"/>
  <c r="E40" i="5"/>
  <c r="E41" i="5"/>
  <c r="E42" i="5"/>
  <c r="E43" i="5"/>
  <c r="E44" i="5"/>
  <c r="E46" i="5"/>
  <c r="E48" i="5"/>
  <c r="E39" i="5"/>
  <c r="E38" i="5"/>
  <c r="E49" i="5"/>
  <c r="E50" i="5"/>
  <c r="E51" i="5"/>
  <c r="E45" i="5"/>
  <c r="L49" i="5" l="1"/>
  <c r="L39" i="5"/>
  <c r="L46" i="5"/>
  <c r="L50" i="5"/>
  <c r="L48" i="5"/>
  <c r="L42" i="5"/>
  <c r="L47" i="5"/>
  <c r="L37" i="5"/>
  <c r="L44" i="5"/>
  <c r="L41" i="5"/>
  <c r="L51" i="5"/>
  <c r="L45" i="5"/>
  <c r="L43" i="5"/>
  <c r="L38" i="5"/>
  <c r="L40" i="5"/>
  <c r="K57" i="5"/>
  <c r="J57" i="5"/>
  <c r="I57" i="5"/>
  <c r="H57" i="5"/>
  <c r="G57" i="5"/>
  <c r="F57" i="5"/>
  <c r="E57" i="5"/>
  <c r="D57" i="5"/>
  <c r="L57" i="5" l="1"/>
  <c r="D86" i="5" l="1"/>
  <c r="Z88" i="29"/>
  <c r="O57" i="4" l="1"/>
  <c r="W92" i="29" l="1"/>
  <c r="R51" i="25" l="1"/>
  <c r="E27" i="26" l="1"/>
  <c r="L44" i="26" l="1"/>
  <c r="M97" i="26" l="1"/>
  <c r="M45" i="3" l="1"/>
  <c r="Q86" i="3"/>
  <c r="L79" i="4" l="1"/>
  <c r="R79" i="4" s="1"/>
  <c r="M79" i="4"/>
  <c r="L79" i="26"/>
  <c r="R79" i="26" s="1"/>
  <c r="L79" i="3"/>
  <c r="R79" i="3" s="1"/>
  <c r="M79" i="3"/>
  <c r="L79" i="25"/>
  <c r="R79" i="25" s="1"/>
  <c r="M79" i="25"/>
  <c r="M79" i="23" l="1"/>
  <c r="L79" i="23"/>
  <c r="R79" i="23" s="1"/>
  <c r="M31" i="23"/>
  <c r="E68" i="5" l="1"/>
  <c r="M41" i="19" l="1"/>
  <c r="D57" i="20" l="1"/>
  <c r="N57" i="20"/>
  <c r="Q57" i="1" l="1"/>
  <c r="N57" i="1"/>
  <c r="Q27" i="1" l="1"/>
  <c r="H57" i="1" l="1"/>
  <c r="P57" i="1" l="1"/>
  <c r="O57" i="1"/>
  <c r="K57" i="1"/>
  <c r="I57" i="1"/>
  <c r="G57" i="1"/>
  <c r="F57" i="1"/>
  <c r="E57" i="1"/>
  <c r="J22" i="5" l="1"/>
  <c r="G57" i="17" l="1"/>
  <c r="H57" i="17"/>
  <c r="I57" i="17"/>
  <c r="J57" i="17"/>
  <c r="K57" i="17"/>
  <c r="N57" i="17"/>
  <c r="O57" i="17"/>
  <c r="P57" i="17"/>
  <c r="Q57" i="17"/>
  <c r="F57" i="17"/>
  <c r="M51" i="17"/>
  <c r="P57" i="18" l="1"/>
  <c r="P23" i="5" l="1"/>
  <c r="O23" i="5"/>
  <c r="N23" i="5"/>
  <c r="K23" i="5"/>
  <c r="J23" i="5"/>
  <c r="I23" i="5"/>
  <c r="H23" i="5"/>
  <c r="G23" i="5"/>
  <c r="F23" i="5"/>
  <c r="E23" i="5"/>
  <c r="M23" i="1" l="1"/>
  <c r="L23" i="1"/>
  <c r="R23" i="1" s="1"/>
  <c r="D57" i="1"/>
  <c r="D57" i="17"/>
  <c r="M43" i="18" l="1"/>
  <c r="Y92" i="29" l="1"/>
  <c r="X92" i="29"/>
  <c r="V92" i="29"/>
  <c r="U92" i="29"/>
  <c r="T92" i="29"/>
  <c r="S92" i="29"/>
  <c r="R92" i="29"/>
  <c r="Q92" i="29"/>
  <c r="P92" i="29"/>
  <c r="O92" i="29"/>
  <c r="N92" i="29"/>
  <c r="M92" i="29"/>
  <c r="L92" i="29"/>
  <c r="K92" i="29"/>
  <c r="J92" i="29"/>
  <c r="I92" i="29"/>
  <c r="H92" i="29"/>
  <c r="G92" i="29"/>
  <c r="F92" i="29"/>
  <c r="E92" i="29"/>
  <c r="D92" i="29"/>
  <c r="C92" i="29"/>
  <c r="B92" i="29"/>
  <c r="AA91" i="29"/>
  <c r="Z91" i="29"/>
  <c r="AA90" i="29"/>
  <c r="Z90" i="29"/>
  <c r="Z89" i="29"/>
  <c r="AA88" i="29"/>
  <c r="Z92" i="29" l="1"/>
  <c r="AA92" i="29"/>
  <c r="Q50" i="5"/>
  <c r="Q57" i="26" l="1"/>
  <c r="M20" i="1" l="1"/>
  <c r="L20" i="1"/>
  <c r="Q20" i="5" l="1"/>
  <c r="L20" i="17"/>
  <c r="M20" i="17"/>
  <c r="Q57" i="18"/>
  <c r="O57" i="18"/>
  <c r="O59" i="18" s="1"/>
  <c r="P59" i="18"/>
  <c r="N57" i="18"/>
  <c r="N59" i="18" s="1"/>
  <c r="K57" i="18"/>
  <c r="K59" i="18" s="1"/>
  <c r="H57" i="18"/>
  <c r="H59" i="18" s="1"/>
  <c r="F57" i="18"/>
  <c r="E57" i="18"/>
  <c r="D57" i="18"/>
  <c r="G57" i="18"/>
  <c r="G59" i="18" s="1"/>
  <c r="I57" i="18"/>
  <c r="I59" i="18" s="1"/>
  <c r="J57" i="18"/>
  <c r="J59" i="18" s="1"/>
  <c r="M51" i="18"/>
  <c r="F59" i="18" l="1"/>
  <c r="R20" i="1"/>
  <c r="R20" i="17"/>
  <c r="R20" i="18" l="1"/>
  <c r="N20" i="5" l="1"/>
  <c r="O20" i="5"/>
  <c r="P20" i="5"/>
  <c r="E20" i="5"/>
  <c r="F20" i="5"/>
  <c r="G20" i="5"/>
  <c r="H20" i="5"/>
  <c r="I20" i="5"/>
  <c r="J20" i="5"/>
  <c r="K20" i="5"/>
  <c r="F22" i="5"/>
  <c r="M20" i="5" l="1"/>
  <c r="L20" i="5"/>
  <c r="N57" i="26"/>
  <c r="L98" i="26" l="1"/>
  <c r="R51" i="4" l="1"/>
  <c r="L50" i="26"/>
  <c r="R51" i="26"/>
  <c r="J24" i="5"/>
  <c r="R51" i="3" l="1"/>
  <c r="Q117" i="23" l="1"/>
  <c r="M51" i="4" l="1"/>
  <c r="M51" i="25"/>
  <c r="M51" i="26"/>
  <c r="M51" i="3"/>
  <c r="M51" i="23" l="1"/>
  <c r="R51" i="23"/>
  <c r="M51" i="24" l="1"/>
  <c r="H57" i="24"/>
  <c r="E57" i="24"/>
  <c r="R51" i="24"/>
  <c r="M31" i="24"/>
  <c r="M51" i="2" l="1"/>
  <c r="R51" i="2"/>
  <c r="R51" i="5" l="1"/>
  <c r="E57" i="26"/>
  <c r="G57" i="26"/>
  <c r="H57" i="26"/>
  <c r="I57" i="26"/>
  <c r="J57" i="26"/>
  <c r="K57" i="26"/>
  <c r="O57" i="26"/>
  <c r="P57" i="26"/>
  <c r="D57" i="26"/>
  <c r="D57" i="2"/>
  <c r="D85" i="19" l="1"/>
  <c r="Q27" i="19"/>
  <c r="E27" i="19"/>
  <c r="D27" i="19"/>
  <c r="M51" i="19" l="1"/>
  <c r="R51" i="19"/>
  <c r="P51" i="5" l="1"/>
  <c r="L20" i="4"/>
  <c r="M20" i="4"/>
  <c r="L20" i="25"/>
  <c r="R20" i="25" s="1"/>
  <c r="M20" i="25"/>
  <c r="L20" i="26"/>
  <c r="R20" i="26" s="1"/>
  <c r="M20" i="26"/>
  <c r="L20" i="3"/>
  <c r="R20" i="3" s="1"/>
  <c r="M20" i="3"/>
  <c r="L20" i="23"/>
  <c r="R20" i="23" s="1"/>
  <c r="M20" i="23"/>
  <c r="R20" i="24"/>
  <c r="R20" i="2"/>
  <c r="R20" i="4" l="1"/>
  <c r="M51" i="5"/>
  <c r="G57" i="4" l="1"/>
  <c r="G59" i="4" s="1"/>
  <c r="H57" i="4"/>
  <c r="H59" i="4" s="1"/>
  <c r="I57" i="4"/>
  <c r="I59" i="4" s="1"/>
  <c r="J57" i="4"/>
  <c r="J59" i="4" s="1"/>
  <c r="K57" i="4"/>
  <c r="K59" i="4" s="1"/>
  <c r="N57" i="4"/>
  <c r="N59" i="4" s="1"/>
  <c r="O59" i="4"/>
  <c r="P59" i="4"/>
  <c r="Q57" i="4"/>
  <c r="F57" i="4"/>
  <c r="F59" i="4" s="1"/>
  <c r="E57" i="4"/>
  <c r="D57" i="4"/>
  <c r="G57" i="25"/>
  <c r="G59" i="25" s="1"/>
  <c r="H57" i="25"/>
  <c r="H59" i="25" s="1"/>
  <c r="I57" i="25"/>
  <c r="I59" i="25" s="1"/>
  <c r="J57" i="25"/>
  <c r="J59" i="25" s="1"/>
  <c r="K57" i="25"/>
  <c r="K59" i="25" s="1"/>
  <c r="N59" i="25"/>
  <c r="O57" i="25"/>
  <c r="O59" i="25" s="1"/>
  <c r="P57" i="25"/>
  <c r="P59" i="25" s="1"/>
  <c r="Q57" i="25"/>
  <c r="F57" i="25"/>
  <c r="F59" i="25" s="1"/>
  <c r="E57" i="25"/>
  <c r="D57" i="25"/>
  <c r="G57" i="3"/>
  <c r="H57" i="3"/>
  <c r="I57" i="3"/>
  <c r="I59" i="3" s="1"/>
  <c r="J57" i="3"/>
  <c r="J59" i="3" s="1"/>
  <c r="K57" i="3"/>
  <c r="K59" i="3" s="1"/>
  <c r="N57" i="3"/>
  <c r="N59" i="3" s="1"/>
  <c r="O57" i="3"/>
  <c r="O59" i="3" s="1"/>
  <c r="P57" i="3"/>
  <c r="P59" i="3" s="1"/>
  <c r="Q57" i="3"/>
  <c r="F57" i="3"/>
  <c r="E57" i="3"/>
  <c r="D57" i="3"/>
  <c r="G57" i="23"/>
  <c r="G59" i="23" s="1"/>
  <c r="H57" i="23"/>
  <c r="H59" i="23" s="1"/>
  <c r="I57" i="23"/>
  <c r="I59" i="23" s="1"/>
  <c r="J57" i="23"/>
  <c r="J59" i="23" s="1"/>
  <c r="K57" i="23"/>
  <c r="K59" i="23" s="1"/>
  <c r="N57" i="23"/>
  <c r="N59" i="23" s="1"/>
  <c r="O57" i="23"/>
  <c r="O59" i="23" s="1"/>
  <c r="P57" i="23"/>
  <c r="P59" i="23" s="1"/>
  <c r="Q57" i="23"/>
  <c r="F57" i="23"/>
  <c r="F59" i="23" s="1"/>
  <c r="E57" i="23"/>
  <c r="D57" i="23"/>
  <c r="G57" i="24"/>
  <c r="G59" i="24" s="1"/>
  <c r="H59" i="24"/>
  <c r="I57" i="24"/>
  <c r="I59" i="24" s="1"/>
  <c r="J57" i="24"/>
  <c r="J59" i="24" s="1"/>
  <c r="K57" i="24"/>
  <c r="K59" i="24" s="1"/>
  <c r="N57" i="24"/>
  <c r="N59" i="24" s="1"/>
  <c r="O57" i="24"/>
  <c r="O59" i="24" s="1"/>
  <c r="P57" i="24"/>
  <c r="P59" i="24" s="1"/>
  <c r="Q57" i="24"/>
  <c r="F57" i="24"/>
  <c r="F59" i="24" s="1"/>
  <c r="D57" i="24"/>
  <c r="F57" i="2"/>
  <c r="F59" i="2" s="1"/>
  <c r="G57" i="2"/>
  <c r="G59" i="2" s="1"/>
  <c r="H57" i="2"/>
  <c r="H59" i="2" s="1"/>
  <c r="I57" i="2"/>
  <c r="I59" i="2" s="1"/>
  <c r="J57" i="2"/>
  <c r="J59" i="2" s="1"/>
  <c r="K57" i="2"/>
  <c r="K59" i="2" s="1"/>
  <c r="N57" i="2"/>
  <c r="N59" i="2" s="1"/>
  <c r="O57" i="2"/>
  <c r="O59" i="2" s="1"/>
  <c r="P57" i="2"/>
  <c r="P59" i="2" s="1"/>
  <c r="Q57" i="2"/>
  <c r="E57" i="2"/>
  <c r="G57" i="19"/>
  <c r="G59" i="19" s="1"/>
  <c r="H57" i="19"/>
  <c r="H59" i="19" s="1"/>
  <c r="I57" i="19"/>
  <c r="I59" i="19" s="1"/>
  <c r="J57" i="19"/>
  <c r="J59" i="19" s="1"/>
  <c r="K57" i="19"/>
  <c r="K59" i="19" s="1"/>
  <c r="N57" i="19"/>
  <c r="N59" i="19" s="1"/>
  <c r="O57" i="19"/>
  <c r="O59" i="19" s="1"/>
  <c r="P57" i="19"/>
  <c r="P59" i="19" s="1"/>
  <c r="Q57" i="19"/>
  <c r="F57" i="19"/>
  <c r="E57" i="19"/>
  <c r="D57" i="19"/>
  <c r="L20" i="19"/>
  <c r="R20" i="19" s="1"/>
  <c r="M20" i="19"/>
  <c r="M20" i="20"/>
  <c r="L20" i="20"/>
  <c r="Q57" i="20"/>
  <c r="O57" i="20"/>
  <c r="P57" i="20"/>
  <c r="E57" i="20"/>
  <c r="F57" i="20"/>
  <c r="G57" i="20"/>
  <c r="H57" i="20"/>
  <c r="I57" i="20"/>
  <c r="J57" i="20"/>
  <c r="K57" i="20"/>
  <c r="M51" i="20"/>
  <c r="R51" i="20"/>
  <c r="F59" i="19" l="1"/>
  <c r="H59" i="3"/>
  <c r="G59" i="3"/>
  <c r="R20" i="20"/>
  <c r="R20" i="5"/>
  <c r="F59" i="3"/>
  <c r="L111" i="20"/>
  <c r="Q27" i="4" l="1"/>
  <c r="Q117" i="4"/>
  <c r="L121" i="4"/>
  <c r="L146" i="4" s="1"/>
  <c r="M122" i="5" l="1"/>
  <c r="L76" i="4" l="1"/>
  <c r="L67" i="4" l="1"/>
  <c r="M48" i="25" l="1"/>
  <c r="M120" i="25" l="1"/>
  <c r="M46" i="3" l="1"/>
  <c r="M121" i="3" l="1"/>
  <c r="M75" i="24" l="1"/>
  <c r="M31" i="5" l="1"/>
  <c r="L109" i="19" l="1"/>
  <c r="L100" i="1" l="1"/>
  <c r="L14" i="1" l="1"/>
  <c r="P5" i="5" l="1"/>
  <c r="P6" i="5"/>
  <c r="P7" i="5"/>
  <c r="P10" i="5"/>
  <c r="P8" i="5"/>
  <c r="P11" i="5"/>
  <c r="P12" i="5"/>
  <c r="P13" i="5"/>
  <c r="P14" i="5"/>
  <c r="P15" i="5"/>
  <c r="P16" i="5"/>
  <c r="P17" i="5"/>
  <c r="P18" i="5"/>
  <c r="P19" i="5"/>
  <c r="P21" i="5"/>
  <c r="P22" i="5"/>
  <c r="P24" i="5"/>
  <c r="P25" i="5"/>
  <c r="P26" i="5"/>
  <c r="P45" i="5"/>
  <c r="P47" i="5"/>
  <c r="P37" i="5"/>
  <c r="P40" i="5"/>
  <c r="P41" i="5"/>
  <c r="P42" i="5"/>
  <c r="P43" i="5"/>
  <c r="P44" i="5"/>
  <c r="P46" i="5"/>
  <c r="P48" i="5"/>
  <c r="P39" i="5"/>
  <c r="P38" i="5"/>
  <c r="P49" i="5"/>
  <c r="P50" i="5"/>
  <c r="P67" i="5"/>
  <c r="P68" i="5"/>
  <c r="P69" i="5"/>
  <c r="P70" i="5"/>
  <c r="P71" i="5"/>
  <c r="P72" i="5"/>
  <c r="P73" i="5"/>
  <c r="P74" i="5"/>
  <c r="P75" i="5"/>
  <c r="P76" i="5"/>
  <c r="P77" i="5"/>
  <c r="P78" i="5"/>
  <c r="P81" i="5"/>
  <c r="P96" i="5"/>
  <c r="P97" i="5"/>
  <c r="P98" i="5"/>
  <c r="P99" i="5"/>
  <c r="P100" i="5"/>
  <c r="P101" i="5"/>
  <c r="P102" i="5"/>
  <c r="P103" i="5"/>
  <c r="P104" i="5"/>
  <c r="P105" i="5"/>
  <c r="P106" i="5"/>
  <c r="P107" i="5"/>
  <c r="P108" i="5"/>
  <c r="P109" i="5"/>
  <c r="P110" i="5"/>
  <c r="P111" i="5"/>
  <c r="O5" i="5"/>
  <c r="O6" i="5"/>
  <c r="O7" i="5"/>
  <c r="O10" i="5"/>
  <c r="O8" i="5"/>
  <c r="O11" i="5"/>
  <c r="O12" i="5"/>
  <c r="O13" i="5"/>
  <c r="O14" i="5"/>
  <c r="O15" i="5"/>
  <c r="O16" i="5"/>
  <c r="O17" i="5"/>
  <c r="O18" i="5"/>
  <c r="O19" i="5"/>
  <c r="O21" i="5"/>
  <c r="O22" i="5"/>
  <c r="O24" i="5"/>
  <c r="O25" i="5"/>
  <c r="O26" i="5"/>
  <c r="O45" i="5"/>
  <c r="O47" i="5"/>
  <c r="O37" i="5"/>
  <c r="O40" i="5"/>
  <c r="O41" i="5"/>
  <c r="O42" i="5"/>
  <c r="O43" i="5"/>
  <c r="O44" i="5"/>
  <c r="O46" i="5"/>
  <c r="O48" i="5"/>
  <c r="O39" i="5"/>
  <c r="O38" i="5"/>
  <c r="O49" i="5"/>
  <c r="O50" i="5"/>
  <c r="O67" i="5"/>
  <c r="O68" i="5"/>
  <c r="O69" i="5"/>
  <c r="O70" i="5"/>
  <c r="O71" i="5"/>
  <c r="O72" i="5"/>
  <c r="O73" i="5"/>
  <c r="O74" i="5"/>
  <c r="O75" i="5"/>
  <c r="O76" i="5"/>
  <c r="O77" i="5"/>
  <c r="O78" i="5"/>
  <c r="O81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3" i="5"/>
  <c r="N5" i="5"/>
  <c r="N6" i="5"/>
  <c r="N7" i="5"/>
  <c r="N10" i="5"/>
  <c r="N8" i="5"/>
  <c r="N11" i="5"/>
  <c r="N12" i="5"/>
  <c r="N13" i="5"/>
  <c r="N14" i="5"/>
  <c r="N15" i="5"/>
  <c r="N16" i="5"/>
  <c r="N17" i="5"/>
  <c r="N18" i="5"/>
  <c r="N19" i="5"/>
  <c r="N21" i="5"/>
  <c r="N22" i="5"/>
  <c r="N24" i="5"/>
  <c r="N25" i="5"/>
  <c r="N26" i="5"/>
  <c r="N45" i="5"/>
  <c r="N47" i="5"/>
  <c r="N37" i="5"/>
  <c r="N40" i="5"/>
  <c r="N41" i="5"/>
  <c r="N42" i="5"/>
  <c r="N43" i="5"/>
  <c r="N44" i="5"/>
  <c r="N46" i="5"/>
  <c r="N48" i="5"/>
  <c r="N39" i="5"/>
  <c r="N38" i="5"/>
  <c r="N49" i="5"/>
  <c r="N50" i="5"/>
  <c r="N67" i="5"/>
  <c r="N68" i="5"/>
  <c r="N69" i="5"/>
  <c r="N70" i="5"/>
  <c r="N71" i="5"/>
  <c r="N72" i="5"/>
  <c r="N73" i="5"/>
  <c r="N74" i="5"/>
  <c r="N75" i="5"/>
  <c r="N76" i="5"/>
  <c r="N77" i="5"/>
  <c r="N78" i="5"/>
  <c r="N81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3" i="5"/>
  <c r="I5" i="5"/>
  <c r="K5" i="5"/>
  <c r="I6" i="5"/>
  <c r="K6" i="5"/>
  <c r="I7" i="5"/>
  <c r="K7" i="5"/>
  <c r="I10" i="5"/>
  <c r="K10" i="5"/>
  <c r="I8" i="5"/>
  <c r="K8" i="5"/>
  <c r="I11" i="5"/>
  <c r="K11" i="5"/>
  <c r="I12" i="5"/>
  <c r="K12" i="5"/>
  <c r="I13" i="5"/>
  <c r="K13" i="5"/>
  <c r="I14" i="5"/>
  <c r="K14" i="5"/>
  <c r="I15" i="5"/>
  <c r="K15" i="5"/>
  <c r="I16" i="5"/>
  <c r="K16" i="5"/>
  <c r="I17" i="5"/>
  <c r="K17" i="5"/>
  <c r="I18" i="5"/>
  <c r="K18" i="5"/>
  <c r="I19" i="5"/>
  <c r="K19" i="5"/>
  <c r="I21" i="5"/>
  <c r="K21" i="5"/>
  <c r="I22" i="5"/>
  <c r="K22" i="5"/>
  <c r="I24" i="5"/>
  <c r="K24" i="5"/>
  <c r="I25" i="5"/>
  <c r="K25" i="5"/>
  <c r="I26" i="5"/>
  <c r="K26" i="5"/>
  <c r="I67" i="5"/>
  <c r="K67" i="5"/>
  <c r="I68" i="5"/>
  <c r="K68" i="5"/>
  <c r="I69" i="5"/>
  <c r="K69" i="5"/>
  <c r="I70" i="5"/>
  <c r="K70" i="5"/>
  <c r="I71" i="5"/>
  <c r="K71" i="5"/>
  <c r="I72" i="5"/>
  <c r="K72" i="5"/>
  <c r="I73" i="5"/>
  <c r="K73" i="5"/>
  <c r="I74" i="5"/>
  <c r="K74" i="5"/>
  <c r="I75" i="5"/>
  <c r="K75" i="5"/>
  <c r="I76" i="5"/>
  <c r="K76" i="5"/>
  <c r="I77" i="5"/>
  <c r="K77" i="5"/>
  <c r="I78" i="5"/>
  <c r="K78" i="5"/>
  <c r="I81" i="5"/>
  <c r="K81" i="5"/>
  <c r="I96" i="5"/>
  <c r="K96" i="5"/>
  <c r="I97" i="5"/>
  <c r="K97" i="5"/>
  <c r="I98" i="5"/>
  <c r="K98" i="5"/>
  <c r="I99" i="5"/>
  <c r="K99" i="5"/>
  <c r="I100" i="5"/>
  <c r="K100" i="5"/>
  <c r="I101" i="5"/>
  <c r="K101" i="5"/>
  <c r="I102" i="5"/>
  <c r="K102" i="5"/>
  <c r="I103" i="5"/>
  <c r="K103" i="5"/>
  <c r="I104" i="5"/>
  <c r="K104" i="5"/>
  <c r="I105" i="5"/>
  <c r="K105" i="5"/>
  <c r="I106" i="5"/>
  <c r="K106" i="5"/>
  <c r="I107" i="5"/>
  <c r="K107" i="5"/>
  <c r="I108" i="5"/>
  <c r="K108" i="5"/>
  <c r="I109" i="5"/>
  <c r="K109" i="5"/>
  <c r="I110" i="5"/>
  <c r="K110" i="5"/>
  <c r="I111" i="5"/>
  <c r="K111" i="5"/>
  <c r="I113" i="5"/>
  <c r="K113" i="5"/>
  <c r="F5" i="5"/>
  <c r="G5" i="5"/>
  <c r="H5" i="5"/>
  <c r="J5" i="5"/>
  <c r="F6" i="5"/>
  <c r="G6" i="5"/>
  <c r="H6" i="5"/>
  <c r="J6" i="5"/>
  <c r="F7" i="5"/>
  <c r="G7" i="5"/>
  <c r="H7" i="5"/>
  <c r="J7" i="5"/>
  <c r="F10" i="5"/>
  <c r="G10" i="5"/>
  <c r="H10" i="5"/>
  <c r="J10" i="5"/>
  <c r="F8" i="5"/>
  <c r="G8" i="5"/>
  <c r="H8" i="5"/>
  <c r="J8" i="5"/>
  <c r="F11" i="5"/>
  <c r="G11" i="5"/>
  <c r="H11" i="5"/>
  <c r="J11" i="5"/>
  <c r="F12" i="5"/>
  <c r="G12" i="5"/>
  <c r="H12" i="5"/>
  <c r="J12" i="5"/>
  <c r="F13" i="5"/>
  <c r="G13" i="5"/>
  <c r="H13" i="5"/>
  <c r="J13" i="5"/>
  <c r="F14" i="5"/>
  <c r="G14" i="5"/>
  <c r="H14" i="5"/>
  <c r="J14" i="5"/>
  <c r="F15" i="5"/>
  <c r="G15" i="5"/>
  <c r="H15" i="5"/>
  <c r="J15" i="5"/>
  <c r="F16" i="5"/>
  <c r="G16" i="5"/>
  <c r="H16" i="5"/>
  <c r="J16" i="5"/>
  <c r="F17" i="5"/>
  <c r="G17" i="5"/>
  <c r="H17" i="5"/>
  <c r="J17" i="5"/>
  <c r="F18" i="5"/>
  <c r="G18" i="5"/>
  <c r="H18" i="5"/>
  <c r="J18" i="5"/>
  <c r="F19" i="5"/>
  <c r="G19" i="5"/>
  <c r="H19" i="5"/>
  <c r="J19" i="5"/>
  <c r="F21" i="5"/>
  <c r="G21" i="5"/>
  <c r="H21" i="5"/>
  <c r="J21" i="5"/>
  <c r="G22" i="5"/>
  <c r="H22" i="5"/>
  <c r="F24" i="5"/>
  <c r="G24" i="5"/>
  <c r="H24" i="5"/>
  <c r="F25" i="5"/>
  <c r="J25" i="5"/>
  <c r="F26" i="5"/>
  <c r="J26" i="5"/>
  <c r="F67" i="5"/>
  <c r="G67" i="5"/>
  <c r="H67" i="5"/>
  <c r="J67" i="5"/>
  <c r="F68" i="5"/>
  <c r="G68" i="5"/>
  <c r="H68" i="5"/>
  <c r="J68" i="5"/>
  <c r="F69" i="5"/>
  <c r="G69" i="5"/>
  <c r="H69" i="5"/>
  <c r="J69" i="5"/>
  <c r="F70" i="5"/>
  <c r="G70" i="5"/>
  <c r="H70" i="5"/>
  <c r="J70" i="5"/>
  <c r="F71" i="5"/>
  <c r="G71" i="5"/>
  <c r="H71" i="5"/>
  <c r="J71" i="5"/>
  <c r="F72" i="5"/>
  <c r="G72" i="5"/>
  <c r="H72" i="5"/>
  <c r="J72" i="5"/>
  <c r="F73" i="5"/>
  <c r="G73" i="5"/>
  <c r="H73" i="5"/>
  <c r="J73" i="5"/>
  <c r="F74" i="5"/>
  <c r="G74" i="5"/>
  <c r="H74" i="5"/>
  <c r="J74" i="5"/>
  <c r="F75" i="5"/>
  <c r="G75" i="5"/>
  <c r="H75" i="5"/>
  <c r="J75" i="5"/>
  <c r="F76" i="5"/>
  <c r="G76" i="5"/>
  <c r="H76" i="5"/>
  <c r="J76" i="5"/>
  <c r="F77" i="5"/>
  <c r="G77" i="5"/>
  <c r="H77" i="5"/>
  <c r="J77" i="5"/>
  <c r="F78" i="5"/>
  <c r="G78" i="5"/>
  <c r="H78" i="5"/>
  <c r="J78" i="5"/>
  <c r="F81" i="5"/>
  <c r="G81" i="5"/>
  <c r="H81" i="5"/>
  <c r="J81" i="5"/>
  <c r="F96" i="5"/>
  <c r="G96" i="5"/>
  <c r="H96" i="5"/>
  <c r="J96" i="5"/>
  <c r="F97" i="5"/>
  <c r="G97" i="5"/>
  <c r="H97" i="5"/>
  <c r="J97" i="5"/>
  <c r="F98" i="5"/>
  <c r="G98" i="5"/>
  <c r="H98" i="5"/>
  <c r="J98" i="5"/>
  <c r="F99" i="5"/>
  <c r="G99" i="5"/>
  <c r="H99" i="5"/>
  <c r="J99" i="5"/>
  <c r="F100" i="5"/>
  <c r="G100" i="5"/>
  <c r="H100" i="5"/>
  <c r="J100" i="5"/>
  <c r="F101" i="5"/>
  <c r="G101" i="5"/>
  <c r="H101" i="5"/>
  <c r="J101" i="5"/>
  <c r="F102" i="5"/>
  <c r="G102" i="5"/>
  <c r="H102" i="5"/>
  <c r="J102" i="5"/>
  <c r="F103" i="5"/>
  <c r="G103" i="5"/>
  <c r="H103" i="5"/>
  <c r="J103" i="5"/>
  <c r="F104" i="5"/>
  <c r="G104" i="5"/>
  <c r="H104" i="5"/>
  <c r="J104" i="5"/>
  <c r="F105" i="5"/>
  <c r="G105" i="5"/>
  <c r="H105" i="5"/>
  <c r="J105" i="5"/>
  <c r="F106" i="5"/>
  <c r="G106" i="5"/>
  <c r="H106" i="5"/>
  <c r="J106" i="5"/>
  <c r="F107" i="5"/>
  <c r="G107" i="5"/>
  <c r="H107" i="5"/>
  <c r="J107" i="5"/>
  <c r="F108" i="5"/>
  <c r="G108" i="5"/>
  <c r="H108" i="5"/>
  <c r="J108" i="5"/>
  <c r="F109" i="5"/>
  <c r="G109" i="5"/>
  <c r="H109" i="5"/>
  <c r="J109" i="5"/>
  <c r="F110" i="5"/>
  <c r="G110" i="5"/>
  <c r="H110" i="5"/>
  <c r="J110" i="5"/>
  <c r="F111" i="5"/>
  <c r="G111" i="5"/>
  <c r="H111" i="5"/>
  <c r="J111" i="5"/>
  <c r="F113" i="5"/>
  <c r="G113" i="5"/>
  <c r="H113" i="5"/>
  <c r="J113" i="5"/>
  <c r="D147" i="5"/>
  <c r="E147" i="5"/>
  <c r="D142" i="5"/>
  <c r="D137" i="5"/>
  <c r="D132" i="5"/>
  <c r="D152" i="5" s="1"/>
  <c r="L19" i="3"/>
  <c r="R19" i="3" s="1"/>
  <c r="L81" i="3"/>
  <c r="R81" i="3" s="1"/>
  <c r="L22" i="3"/>
  <c r="R22" i="3" s="1"/>
  <c r="L80" i="3"/>
  <c r="R80" i="3" s="1"/>
  <c r="L23" i="3"/>
  <c r="R23" i="3" s="1"/>
  <c r="L18" i="3"/>
  <c r="R18" i="3" s="1"/>
  <c r="L7" i="3"/>
  <c r="R7" i="3" s="1"/>
  <c r="L107" i="3"/>
  <c r="R107" i="3" s="1"/>
  <c r="L72" i="3"/>
  <c r="R72" i="3" s="1"/>
  <c r="L73" i="3"/>
  <c r="R73" i="3" s="1"/>
  <c r="L74" i="3"/>
  <c r="R74" i="3" s="1"/>
  <c r="L101" i="3"/>
  <c r="R101" i="3" s="1"/>
  <c r="L76" i="3"/>
  <c r="R76" i="3" s="1"/>
  <c r="L70" i="3"/>
  <c r="R70" i="3" s="1"/>
  <c r="L106" i="3"/>
  <c r="R106" i="3" s="1"/>
  <c r="L50" i="3"/>
  <c r="L102" i="23"/>
  <c r="R102" i="23" s="1"/>
  <c r="L101" i="23"/>
  <c r="R101" i="23" s="1"/>
  <c r="L100" i="23"/>
  <c r="R100" i="23" s="1"/>
  <c r="L98" i="23"/>
  <c r="R98" i="23" s="1"/>
  <c r="L81" i="23"/>
  <c r="R81" i="23" s="1"/>
  <c r="L73" i="23"/>
  <c r="R73" i="23" s="1"/>
  <c r="L67" i="23"/>
  <c r="R67" i="23" s="1"/>
  <c r="L8" i="23"/>
  <c r="R8" i="23" s="1"/>
  <c r="L18" i="23"/>
  <c r="R18" i="23" s="1"/>
  <c r="L23" i="23"/>
  <c r="R23" i="23" s="1"/>
  <c r="L26" i="23"/>
  <c r="R26" i="23" s="1"/>
  <c r="L25" i="23"/>
  <c r="R25" i="23" s="1"/>
  <c r="R105" i="23"/>
  <c r="L74" i="23"/>
  <c r="R74" i="23" s="1"/>
  <c r="L72" i="23"/>
  <c r="R72" i="23" s="1"/>
  <c r="L37" i="23"/>
  <c r="R37" i="23" s="1"/>
  <c r="L112" i="23"/>
  <c r="R112" i="23" s="1"/>
  <c r="L107" i="23"/>
  <c r="R107" i="23" s="1"/>
  <c r="L108" i="23"/>
  <c r="R108" i="23" s="1"/>
  <c r="L109" i="23"/>
  <c r="R109" i="23" s="1"/>
  <c r="L76" i="23"/>
  <c r="R76" i="23" s="1"/>
  <c r="L6" i="23"/>
  <c r="R6" i="23" s="1"/>
  <c r="R105" i="24"/>
  <c r="L135" i="25"/>
  <c r="Q133" i="1"/>
  <c r="L80" i="19"/>
  <c r="R80" i="19" s="1"/>
  <c r="L22" i="19"/>
  <c r="R22" i="19" s="1"/>
  <c r="L22" i="20"/>
  <c r="R22" i="20" s="1"/>
  <c r="L111" i="19"/>
  <c r="R111" i="19" s="1"/>
  <c r="L108" i="19"/>
  <c r="R108" i="19" s="1"/>
  <c r="L99" i="19"/>
  <c r="R99" i="19" s="1"/>
  <c r="L69" i="19"/>
  <c r="R69" i="19" s="1"/>
  <c r="L18" i="19"/>
  <c r="R18" i="19" s="1"/>
  <c r="L7" i="19"/>
  <c r="R7" i="19" s="1"/>
  <c r="L24" i="19"/>
  <c r="R24" i="19" s="1"/>
  <c r="E142" i="5"/>
  <c r="E137" i="5"/>
  <c r="E132" i="5"/>
  <c r="D146" i="4"/>
  <c r="E146" i="4"/>
  <c r="D141" i="4"/>
  <c r="E141" i="4"/>
  <c r="D136" i="4"/>
  <c r="E136" i="4"/>
  <c r="D131" i="4"/>
  <c r="E131" i="4"/>
  <c r="D145" i="25"/>
  <c r="E145" i="25"/>
  <c r="D140" i="25"/>
  <c r="E140" i="25"/>
  <c r="D135" i="25"/>
  <c r="E135" i="25"/>
  <c r="D130" i="25"/>
  <c r="E130" i="25"/>
  <c r="D145" i="26"/>
  <c r="E145" i="26"/>
  <c r="D140" i="26"/>
  <c r="E140" i="26"/>
  <c r="D135" i="26"/>
  <c r="E135" i="26"/>
  <c r="D130" i="26"/>
  <c r="E130" i="26"/>
  <c r="D136" i="3"/>
  <c r="E136" i="3"/>
  <c r="D146" i="3"/>
  <c r="E146" i="3"/>
  <c r="D141" i="3"/>
  <c r="E141" i="3"/>
  <c r="D131" i="3"/>
  <c r="E131" i="3"/>
  <c r="D146" i="23"/>
  <c r="E146" i="23"/>
  <c r="D141" i="23"/>
  <c r="E141" i="23"/>
  <c r="D136" i="23"/>
  <c r="E136" i="23"/>
  <c r="D131" i="23"/>
  <c r="E131" i="23"/>
  <c r="D146" i="24"/>
  <c r="E146" i="24"/>
  <c r="D141" i="24"/>
  <c r="E141" i="24"/>
  <c r="D136" i="24"/>
  <c r="E136" i="24"/>
  <c r="D131" i="24"/>
  <c r="E131" i="24"/>
  <c r="D146" i="20"/>
  <c r="E146" i="20"/>
  <c r="D141" i="20"/>
  <c r="E141" i="20"/>
  <c r="D136" i="20"/>
  <c r="E136" i="20"/>
  <c r="D131" i="20"/>
  <c r="E131" i="20"/>
  <c r="D147" i="1"/>
  <c r="E147" i="1"/>
  <c r="D142" i="1"/>
  <c r="E142" i="1"/>
  <c r="D137" i="1"/>
  <c r="E137" i="1"/>
  <c r="D132" i="1"/>
  <c r="E132" i="1"/>
  <c r="D147" i="18"/>
  <c r="E147" i="18"/>
  <c r="D142" i="18"/>
  <c r="E142" i="18"/>
  <c r="D137" i="18"/>
  <c r="E137" i="18"/>
  <c r="D132" i="18"/>
  <c r="E132" i="18"/>
  <c r="D146" i="2"/>
  <c r="E146" i="2"/>
  <c r="D141" i="2"/>
  <c r="E141" i="2"/>
  <c r="D136" i="2"/>
  <c r="E136" i="2"/>
  <c r="D131" i="2"/>
  <c r="E131" i="2"/>
  <c r="D145" i="19"/>
  <c r="E145" i="19"/>
  <c r="D140" i="19"/>
  <c r="E140" i="19"/>
  <c r="D135" i="19"/>
  <c r="E135" i="19"/>
  <c r="D130" i="19"/>
  <c r="E130" i="19"/>
  <c r="L25" i="1"/>
  <c r="R25" i="1" s="1"/>
  <c r="D147" i="17"/>
  <c r="E147" i="17"/>
  <c r="D142" i="17"/>
  <c r="E142" i="17"/>
  <c r="D137" i="17"/>
  <c r="E137" i="17"/>
  <c r="D132" i="17"/>
  <c r="E132" i="17"/>
  <c r="M90" i="18"/>
  <c r="M142" i="18" s="1"/>
  <c r="L111" i="26"/>
  <c r="R111" i="26" s="1"/>
  <c r="M18" i="26"/>
  <c r="R50" i="26"/>
  <c r="F59" i="26"/>
  <c r="Q131" i="26"/>
  <c r="N59" i="26"/>
  <c r="R13" i="2"/>
  <c r="L17" i="1"/>
  <c r="R17" i="1" s="1"/>
  <c r="M75" i="25"/>
  <c r="K85" i="25"/>
  <c r="K87" i="25" s="1"/>
  <c r="I85" i="25"/>
  <c r="I87" i="25" s="1"/>
  <c r="M67" i="25"/>
  <c r="M68" i="25"/>
  <c r="M80" i="25"/>
  <c r="M69" i="25"/>
  <c r="M70" i="25"/>
  <c r="M71" i="25"/>
  <c r="M72" i="25"/>
  <c r="M73" i="25"/>
  <c r="M74" i="25"/>
  <c r="M76" i="25"/>
  <c r="M77" i="25"/>
  <c r="M78" i="25"/>
  <c r="M61" i="17"/>
  <c r="M137" i="17" s="1"/>
  <c r="Q96" i="5"/>
  <c r="Q97" i="5"/>
  <c r="Q113" i="5"/>
  <c r="Q98" i="5"/>
  <c r="Q106" i="5"/>
  <c r="Q107" i="5"/>
  <c r="Q99" i="5"/>
  <c r="Q100" i="5"/>
  <c r="Q108" i="5"/>
  <c r="Q101" i="5"/>
  <c r="Q102" i="5"/>
  <c r="Q103" i="5"/>
  <c r="Q104" i="5"/>
  <c r="Q105" i="5"/>
  <c r="Q109" i="5"/>
  <c r="Q110" i="5"/>
  <c r="Q111" i="5"/>
  <c r="D27" i="5"/>
  <c r="D128" i="5" s="1"/>
  <c r="Q45" i="5"/>
  <c r="Q47" i="5"/>
  <c r="Q37" i="5"/>
  <c r="Q40" i="5"/>
  <c r="Q41" i="5"/>
  <c r="Q42" i="5"/>
  <c r="Q44" i="5"/>
  <c r="Q46" i="5"/>
  <c r="Q48" i="5"/>
  <c r="Q39" i="5"/>
  <c r="Q49" i="5"/>
  <c r="Q69" i="5"/>
  <c r="Q71" i="5"/>
  <c r="Q77" i="5"/>
  <c r="Q72" i="5"/>
  <c r="Q73" i="5"/>
  <c r="Q78" i="5"/>
  <c r="Q70" i="5"/>
  <c r="Q43" i="5"/>
  <c r="Q38" i="5"/>
  <c r="Q74" i="5"/>
  <c r="Q75" i="5"/>
  <c r="Q81" i="5"/>
  <c r="L67" i="1"/>
  <c r="R67" i="1" s="1"/>
  <c r="R68" i="1"/>
  <c r="L69" i="1"/>
  <c r="R69" i="1" s="1"/>
  <c r="L70" i="1"/>
  <c r="R70" i="1" s="1"/>
  <c r="L71" i="1"/>
  <c r="R71" i="1" s="1"/>
  <c r="L72" i="1"/>
  <c r="R72" i="1" s="1"/>
  <c r="L73" i="1"/>
  <c r="R73" i="1" s="1"/>
  <c r="L74" i="1"/>
  <c r="R74" i="1" s="1"/>
  <c r="L75" i="1"/>
  <c r="R75" i="1" s="1"/>
  <c r="L76" i="1"/>
  <c r="R76" i="1" s="1"/>
  <c r="L77" i="1"/>
  <c r="R77" i="1" s="1"/>
  <c r="L78" i="1"/>
  <c r="R78" i="1" s="1"/>
  <c r="L80" i="1"/>
  <c r="R80" i="1" s="1"/>
  <c r="L81" i="1"/>
  <c r="R81" i="1" s="1"/>
  <c r="N131" i="4"/>
  <c r="N136" i="4"/>
  <c r="N146" i="4"/>
  <c r="N141" i="4"/>
  <c r="N147" i="5"/>
  <c r="N142" i="5"/>
  <c r="N137" i="5"/>
  <c r="N132" i="5"/>
  <c r="K147" i="5"/>
  <c r="K142" i="5"/>
  <c r="K137" i="5"/>
  <c r="K132" i="5"/>
  <c r="I147" i="5"/>
  <c r="I142" i="5"/>
  <c r="I137" i="5"/>
  <c r="I132" i="5"/>
  <c r="D133" i="5"/>
  <c r="N130" i="25"/>
  <c r="N135" i="25"/>
  <c r="N140" i="25"/>
  <c r="N145" i="25"/>
  <c r="L48" i="3"/>
  <c r="R48" i="3" s="1"/>
  <c r="M17" i="23"/>
  <c r="M5" i="19"/>
  <c r="M6" i="19"/>
  <c r="M7" i="19"/>
  <c r="M10" i="19"/>
  <c r="M8" i="19"/>
  <c r="M11" i="19"/>
  <c r="M12" i="19"/>
  <c r="M13" i="19"/>
  <c r="M14" i="19"/>
  <c r="M15" i="19"/>
  <c r="M16" i="19"/>
  <c r="M17" i="19"/>
  <c r="M18" i="19"/>
  <c r="M19" i="19"/>
  <c r="M23" i="19"/>
  <c r="M21" i="19"/>
  <c r="M22" i="19"/>
  <c r="M24" i="19"/>
  <c r="M25" i="19"/>
  <c r="M26" i="19"/>
  <c r="M45" i="19"/>
  <c r="M47" i="19"/>
  <c r="M37" i="19"/>
  <c r="M40" i="19"/>
  <c r="M42" i="19"/>
  <c r="M43" i="19"/>
  <c r="M44" i="19"/>
  <c r="M46" i="19"/>
  <c r="M48" i="19"/>
  <c r="M39" i="19"/>
  <c r="M38" i="19"/>
  <c r="M49" i="19"/>
  <c r="M50" i="19"/>
  <c r="M66" i="19"/>
  <c r="M67" i="19"/>
  <c r="M68" i="19"/>
  <c r="M69" i="19"/>
  <c r="M70" i="19"/>
  <c r="M71" i="19"/>
  <c r="M72" i="19"/>
  <c r="M73" i="19"/>
  <c r="M74" i="19"/>
  <c r="M75" i="19"/>
  <c r="M77" i="19"/>
  <c r="M79" i="19"/>
  <c r="M80" i="19"/>
  <c r="M95" i="19"/>
  <c r="M96" i="19"/>
  <c r="M97" i="19"/>
  <c r="M98" i="19"/>
  <c r="M99" i="19"/>
  <c r="M100" i="19"/>
  <c r="M101" i="19"/>
  <c r="M102" i="19"/>
  <c r="M103" i="19"/>
  <c r="M104" i="19"/>
  <c r="M105" i="19"/>
  <c r="M106" i="19"/>
  <c r="M107" i="19"/>
  <c r="M108" i="19"/>
  <c r="M110" i="19"/>
  <c r="M111" i="19"/>
  <c r="N27" i="19"/>
  <c r="N29" i="19" s="1"/>
  <c r="N85" i="19"/>
  <c r="N87" i="19" s="1"/>
  <c r="N116" i="19"/>
  <c r="N118" i="19" s="1"/>
  <c r="O27" i="19"/>
  <c r="O29" i="19" s="1"/>
  <c r="O85" i="19"/>
  <c r="O87" i="19" s="1"/>
  <c r="O116" i="19"/>
  <c r="O118" i="19" s="1"/>
  <c r="P27" i="19"/>
  <c r="P29" i="19" s="1"/>
  <c r="P85" i="19"/>
  <c r="P87" i="19" s="1"/>
  <c r="P116" i="19"/>
  <c r="P118" i="19" s="1"/>
  <c r="L5" i="19"/>
  <c r="R5" i="19" s="1"/>
  <c r="L6" i="19"/>
  <c r="R6" i="19" s="1"/>
  <c r="L10" i="19"/>
  <c r="R10" i="19" s="1"/>
  <c r="L8" i="19"/>
  <c r="R8" i="19" s="1"/>
  <c r="L11" i="19"/>
  <c r="R11" i="19" s="1"/>
  <c r="L12" i="19"/>
  <c r="R12" i="19" s="1"/>
  <c r="L13" i="19"/>
  <c r="R13" i="19" s="1"/>
  <c r="L14" i="19"/>
  <c r="R14" i="19" s="1"/>
  <c r="L15" i="19"/>
  <c r="R15" i="19" s="1"/>
  <c r="L16" i="19"/>
  <c r="R16" i="19" s="1"/>
  <c r="L17" i="19"/>
  <c r="R17" i="19" s="1"/>
  <c r="L19" i="19"/>
  <c r="R19" i="19" s="1"/>
  <c r="L23" i="19"/>
  <c r="R23" i="19" s="1"/>
  <c r="R21" i="19"/>
  <c r="L25" i="19"/>
  <c r="R25" i="19" s="1"/>
  <c r="L26" i="19"/>
  <c r="R26" i="19" s="1"/>
  <c r="L47" i="19"/>
  <c r="R47" i="19" s="1"/>
  <c r="L37" i="19"/>
  <c r="R37" i="19" s="1"/>
  <c r="L40" i="19"/>
  <c r="R40" i="19" s="1"/>
  <c r="L41" i="19"/>
  <c r="R41" i="19" s="1"/>
  <c r="L42" i="19"/>
  <c r="R42" i="19" s="1"/>
  <c r="L43" i="19"/>
  <c r="R43" i="19" s="1"/>
  <c r="L44" i="19"/>
  <c r="R44" i="19" s="1"/>
  <c r="L46" i="19"/>
  <c r="R46" i="19" s="1"/>
  <c r="L48" i="19"/>
  <c r="R48" i="19" s="1"/>
  <c r="L39" i="19"/>
  <c r="R39" i="19" s="1"/>
  <c r="L38" i="19"/>
  <c r="R38" i="19" s="1"/>
  <c r="L49" i="19"/>
  <c r="R49" i="19" s="1"/>
  <c r="L50" i="19"/>
  <c r="R50" i="19" s="1"/>
  <c r="L66" i="19"/>
  <c r="R66" i="19" s="1"/>
  <c r="L67" i="19"/>
  <c r="R67" i="19" s="1"/>
  <c r="L68" i="19"/>
  <c r="R68" i="19" s="1"/>
  <c r="L70" i="19"/>
  <c r="R70" i="19" s="1"/>
  <c r="L71" i="19"/>
  <c r="R71" i="19" s="1"/>
  <c r="L72" i="19"/>
  <c r="R72" i="19" s="1"/>
  <c r="L73" i="19"/>
  <c r="R73" i="19" s="1"/>
  <c r="L74" i="19"/>
  <c r="R74" i="19" s="1"/>
  <c r="R75" i="19"/>
  <c r="R76" i="19"/>
  <c r="L77" i="19"/>
  <c r="R77" i="19" s="1"/>
  <c r="L79" i="19"/>
  <c r="R79" i="19" s="1"/>
  <c r="L95" i="19"/>
  <c r="R95" i="19" s="1"/>
  <c r="L96" i="19"/>
  <c r="R96" i="19" s="1"/>
  <c r="L97" i="19"/>
  <c r="R97" i="19" s="1"/>
  <c r="L98" i="19"/>
  <c r="R98" i="19" s="1"/>
  <c r="L100" i="19"/>
  <c r="R100" i="19" s="1"/>
  <c r="L101" i="19"/>
  <c r="R101" i="19" s="1"/>
  <c r="L102" i="19"/>
  <c r="R102" i="19" s="1"/>
  <c r="L103" i="19"/>
  <c r="R103" i="19" s="1"/>
  <c r="L104" i="19"/>
  <c r="R104" i="19" s="1"/>
  <c r="L105" i="19"/>
  <c r="R105" i="19" s="1"/>
  <c r="L106" i="19"/>
  <c r="R106" i="19" s="1"/>
  <c r="L107" i="19"/>
  <c r="R107" i="19" s="1"/>
  <c r="R109" i="19"/>
  <c r="L110" i="19"/>
  <c r="R110" i="19" s="1"/>
  <c r="J27" i="19"/>
  <c r="J29" i="19" s="1"/>
  <c r="J85" i="19"/>
  <c r="J87" i="19" s="1"/>
  <c r="J116" i="19"/>
  <c r="J118" i="19" s="1"/>
  <c r="K27" i="19"/>
  <c r="K29" i="19" s="1"/>
  <c r="K85" i="19"/>
  <c r="K87" i="19" s="1"/>
  <c r="K116" i="19"/>
  <c r="K118" i="19" s="1"/>
  <c r="H27" i="19"/>
  <c r="H29" i="19" s="1"/>
  <c r="H85" i="19"/>
  <c r="H87" i="19" s="1"/>
  <c r="H116" i="19"/>
  <c r="H118" i="19" s="1"/>
  <c r="I27" i="19"/>
  <c r="I29" i="19" s="1"/>
  <c r="I85" i="19"/>
  <c r="I87" i="19" s="1"/>
  <c r="I116" i="19"/>
  <c r="I118" i="19" s="1"/>
  <c r="G27" i="19"/>
  <c r="G29" i="19" s="1"/>
  <c r="G85" i="19"/>
  <c r="G87" i="19" s="1"/>
  <c r="G116" i="19"/>
  <c r="G118" i="19" s="1"/>
  <c r="F85" i="19"/>
  <c r="F87" i="19" s="1"/>
  <c r="F116" i="19"/>
  <c r="F118" i="19" s="1"/>
  <c r="N132" i="1"/>
  <c r="K147" i="1"/>
  <c r="K142" i="1"/>
  <c r="K137" i="1"/>
  <c r="K132" i="1"/>
  <c r="I147" i="1"/>
  <c r="I142" i="1"/>
  <c r="I137" i="1"/>
  <c r="I132" i="1"/>
  <c r="M50" i="1"/>
  <c r="K132" i="17"/>
  <c r="K142" i="17"/>
  <c r="K137" i="17"/>
  <c r="K147" i="17"/>
  <c r="I132" i="17"/>
  <c r="I142" i="17"/>
  <c r="I137" i="17"/>
  <c r="I147" i="17"/>
  <c r="M61" i="4"/>
  <c r="M136" i="4" s="1"/>
  <c r="M132" i="1"/>
  <c r="M122" i="17"/>
  <c r="M147" i="17" s="1"/>
  <c r="N27" i="3"/>
  <c r="N29" i="3" s="1"/>
  <c r="N86" i="3"/>
  <c r="N88" i="3" s="1"/>
  <c r="N117" i="3"/>
  <c r="N119" i="3" s="1"/>
  <c r="D27" i="3"/>
  <c r="D127" i="3" s="1"/>
  <c r="D132" i="3"/>
  <c r="D86" i="3"/>
  <c r="D137" i="3" s="1"/>
  <c r="D117" i="3"/>
  <c r="D142" i="3" s="1"/>
  <c r="N146" i="3"/>
  <c r="N141" i="3"/>
  <c r="N136" i="3"/>
  <c r="N131" i="3"/>
  <c r="N27" i="23"/>
  <c r="N29" i="23" s="1"/>
  <c r="N134" i="23"/>
  <c r="N86" i="23"/>
  <c r="N88" i="23" s="1"/>
  <c r="N117" i="23"/>
  <c r="N119" i="23" s="1"/>
  <c r="D27" i="23"/>
  <c r="D127" i="23" s="1"/>
  <c r="D132" i="23"/>
  <c r="D86" i="23"/>
  <c r="D137" i="23" s="1"/>
  <c r="D117" i="23"/>
  <c r="D142" i="23" s="1"/>
  <c r="N146" i="23"/>
  <c r="N141" i="23"/>
  <c r="N136" i="23"/>
  <c r="N131" i="23"/>
  <c r="N27" i="24"/>
  <c r="N29" i="24" s="1"/>
  <c r="N86" i="24"/>
  <c r="N88" i="24" s="1"/>
  <c r="N117" i="24"/>
  <c r="N119" i="24" s="1"/>
  <c r="D27" i="24"/>
  <c r="D127" i="24" s="1"/>
  <c r="D132" i="24"/>
  <c r="D86" i="24"/>
  <c r="D137" i="24" s="1"/>
  <c r="D117" i="24"/>
  <c r="N146" i="24"/>
  <c r="N141" i="24"/>
  <c r="N136" i="24"/>
  <c r="N131" i="24"/>
  <c r="N27" i="2"/>
  <c r="N29" i="2" s="1"/>
  <c r="N86" i="2"/>
  <c r="N88" i="2" s="1"/>
  <c r="N117" i="2"/>
  <c r="N119" i="2" s="1"/>
  <c r="D27" i="2"/>
  <c r="D127" i="2" s="1"/>
  <c r="D86" i="2"/>
  <c r="D117" i="2"/>
  <c r="D142" i="2" s="1"/>
  <c r="N146" i="2"/>
  <c r="N141" i="2"/>
  <c r="N136" i="2"/>
  <c r="N131" i="2"/>
  <c r="E126" i="19"/>
  <c r="E85" i="19"/>
  <c r="E136" i="19" s="1"/>
  <c r="E116" i="19"/>
  <c r="E141" i="19" s="1"/>
  <c r="E131" i="19"/>
  <c r="N140" i="19"/>
  <c r="N135" i="19"/>
  <c r="N130" i="19"/>
  <c r="D126" i="19"/>
  <c r="N27" i="20"/>
  <c r="N29" i="20" s="1"/>
  <c r="N86" i="20"/>
  <c r="N88" i="20" s="1"/>
  <c r="N117" i="20"/>
  <c r="N119" i="20" s="1"/>
  <c r="N59" i="20"/>
  <c r="D27" i="20"/>
  <c r="D86" i="20"/>
  <c r="D137" i="20" s="1"/>
  <c r="D117" i="20"/>
  <c r="D142" i="20" s="1"/>
  <c r="N146" i="20"/>
  <c r="N141" i="20"/>
  <c r="N131" i="20"/>
  <c r="N136" i="20"/>
  <c r="N27" i="1"/>
  <c r="N29" i="1" s="1"/>
  <c r="N86" i="1"/>
  <c r="N88" i="1" s="1"/>
  <c r="N118" i="1"/>
  <c r="N120" i="1" s="1"/>
  <c r="N59" i="1"/>
  <c r="D27" i="1"/>
  <c r="D128" i="1" s="1"/>
  <c r="D133" i="1"/>
  <c r="D86" i="1"/>
  <c r="D138" i="1" s="1"/>
  <c r="D118" i="1"/>
  <c r="D143" i="1" s="1"/>
  <c r="N147" i="1"/>
  <c r="O118" i="1"/>
  <c r="O120" i="1" s="1"/>
  <c r="N142" i="1"/>
  <c r="N137" i="1"/>
  <c r="N27" i="17"/>
  <c r="N29" i="17" s="1"/>
  <c r="N86" i="17"/>
  <c r="N88" i="17" s="1"/>
  <c r="N118" i="17"/>
  <c r="N120" i="17" s="1"/>
  <c r="N59" i="17"/>
  <c r="D27" i="17"/>
  <c r="D128" i="17" s="1"/>
  <c r="D133" i="17"/>
  <c r="D86" i="17"/>
  <c r="D118" i="17"/>
  <c r="O27" i="17"/>
  <c r="O29" i="17" s="1"/>
  <c r="O86" i="17"/>
  <c r="O88" i="17" s="1"/>
  <c r="O118" i="17"/>
  <c r="O120" i="17" s="1"/>
  <c r="N147" i="17"/>
  <c r="N142" i="17"/>
  <c r="N137" i="17"/>
  <c r="N132" i="17"/>
  <c r="K132" i="18"/>
  <c r="K147" i="18"/>
  <c r="K142" i="18"/>
  <c r="K137" i="18"/>
  <c r="I132" i="18"/>
  <c r="I147" i="18"/>
  <c r="I142" i="18"/>
  <c r="I137" i="18"/>
  <c r="N118" i="18"/>
  <c r="N120" i="18" s="1"/>
  <c r="N27" i="18"/>
  <c r="N29" i="18" s="1"/>
  <c r="N86" i="18"/>
  <c r="N88" i="18" s="1"/>
  <c r="D27" i="18"/>
  <c r="D128" i="18" s="1"/>
  <c r="D133" i="18"/>
  <c r="D138" i="18"/>
  <c r="D118" i="18"/>
  <c r="D143" i="18" s="1"/>
  <c r="N147" i="18"/>
  <c r="N142" i="18"/>
  <c r="N137" i="18"/>
  <c r="N132" i="18"/>
  <c r="O118" i="18"/>
  <c r="O120" i="18" s="1"/>
  <c r="M122" i="18"/>
  <c r="M147" i="18" s="1"/>
  <c r="L122" i="5"/>
  <c r="L147" i="5" s="1"/>
  <c r="H27" i="1"/>
  <c r="H29" i="1" s="1"/>
  <c r="H59" i="1"/>
  <c r="H86" i="1"/>
  <c r="H88" i="1" s="1"/>
  <c r="H118" i="1"/>
  <c r="H120" i="1" s="1"/>
  <c r="I27" i="1"/>
  <c r="I29" i="1" s="1"/>
  <c r="I59" i="1"/>
  <c r="I86" i="1"/>
  <c r="I88" i="1" s="1"/>
  <c r="I118" i="1"/>
  <c r="I120" i="1" s="1"/>
  <c r="J27" i="1"/>
  <c r="J29" i="1" s="1"/>
  <c r="J59" i="1"/>
  <c r="J86" i="1"/>
  <c r="J88" i="1" s="1"/>
  <c r="J118" i="1"/>
  <c r="J120" i="1" s="1"/>
  <c r="K27" i="1"/>
  <c r="K29" i="1" s="1"/>
  <c r="K59" i="1"/>
  <c r="K86" i="1"/>
  <c r="K88" i="1" s="1"/>
  <c r="K118" i="1"/>
  <c r="K120" i="1" s="1"/>
  <c r="L5" i="1"/>
  <c r="R5" i="1" s="1"/>
  <c r="L6" i="1"/>
  <c r="R6" i="1" s="1"/>
  <c r="L7" i="1"/>
  <c r="R7" i="1" s="1"/>
  <c r="L10" i="1"/>
  <c r="R10" i="1" s="1"/>
  <c r="L8" i="1"/>
  <c r="R8" i="1" s="1"/>
  <c r="L9" i="1"/>
  <c r="R9" i="1" s="1"/>
  <c r="L11" i="1"/>
  <c r="R11" i="1" s="1"/>
  <c r="L12" i="1"/>
  <c r="R12" i="1" s="1"/>
  <c r="L13" i="1"/>
  <c r="R13" i="1" s="1"/>
  <c r="R14" i="1"/>
  <c r="L15" i="1"/>
  <c r="R15" i="1" s="1"/>
  <c r="L16" i="1"/>
  <c r="R16" i="1" s="1"/>
  <c r="L18" i="1"/>
  <c r="R18" i="1" s="1"/>
  <c r="L19" i="1"/>
  <c r="R19" i="1" s="1"/>
  <c r="L21" i="1"/>
  <c r="R21" i="1" s="1"/>
  <c r="L22" i="1"/>
  <c r="R22" i="1" s="1"/>
  <c r="L24" i="1"/>
  <c r="R24" i="1" s="1"/>
  <c r="L26" i="1"/>
  <c r="R26" i="1" s="1"/>
  <c r="L44" i="1"/>
  <c r="R44" i="1" s="1"/>
  <c r="L46" i="1"/>
  <c r="L37" i="1"/>
  <c r="R37" i="1" s="1"/>
  <c r="L39" i="1"/>
  <c r="R39" i="1" s="1"/>
  <c r="L40" i="1"/>
  <c r="R40" i="1" s="1"/>
  <c r="L41" i="1"/>
  <c r="R41" i="1" s="1"/>
  <c r="L42" i="1"/>
  <c r="R42" i="1" s="1"/>
  <c r="L43" i="1"/>
  <c r="R43" i="1" s="1"/>
  <c r="L45" i="1"/>
  <c r="R45" i="1" s="1"/>
  <c r="L47" i="1"/>
  <c r="R47" i="1" s="1"/>
  <c r="L48" i="1"/>
  <c r="R48" i="1" s="1"/>
  <c r="L38" i="1"/>
  <c r="R38" i="1" s="1"/>
  <c r="L49" i="1"/>
  <c r="R49" i="1" s="1"/>
  <c r="L50" i="1"/>
  <c r="R50" i="1" s="1"/>
  <c r="L96" i="1"/>
  <c r="R96" i="1" s="1"/>
  <c r="R97" i="1"/>
  <c r="L98" i="1"/>
  <c r="R98" i="1" s="1"/>
  <c r="L99" i="1"/>
  <c r="R99" i="1" s="1"/>
  <c r="R100" i="1"/>
  <c r="L101" i="1"/>
  <c r="R101" i="1" s="1"/>
  <c r="L102" i="1"/>
  <c r="R102" i="1" s="1"/>
  <c r="L103" i="1"/>
  <c r="R103" i="1" s="1"/>
  <c r="R104" i="1"/>
  <c r="L105" i="1"/>
  <c r="R105" i="1" s="1"/>
  <c r="L106" i="1"/>
  <c r="R106" i="1" s="1"/>
  <c r="L107" i="1"/>
  <c r="R107" i="1" s="1"/>
  <c r="L108" i="1"/>
  <c r="R108" i="1" s="1"/>
  <c r="L109" i="1"/>
  <c r="R109" i="1" s="1"/>
  <c r="L110" i="1"/>
  <c r="R110" i="1" s="1"/>
  <c r="L111" i="1"/>
  <c r="R111" i="1" s="1"/>
  <c r="L112" i="1"/>
  <c r="R112" i="1" s="1"/>
  <c r="L113" i="1"/>
  <c r="R113" i="1" s="1"/>
  <c r="M5" i="1"/>
  <c r="M6" i="1"/>
  <c r="M7" i="1"/>
  <c r="M10" i="1"/>
  <c r="M8" i="1"/>
  <c r="M9" i="1"/>
  <c r="M25" i="1"/>
  <c r="M11" i="1"/>
  <c r="M12" i="1"/>
  <c r="M13" i="1"/>
  <c r="M14" i="1"/>
  <c r="M15" i="1"/>
  <c r="M16" i="1"/>
  <c r="M17" i="1"/>
  <c r="M18" i="1"/>
  <c r="M19" i="1"/>
  <c r="M21" i="1"/>
  <c r="M22" i="1"/>
  <c r="M24" i="1"/>
  <c r="M26" i="1"/>
  <c r="M44" i="1"/>
  <c r="M46" i="1"/>
  <c r="M37" i="1"/>
  <c r="M39" i="1"/>
  <c r="M40" i="1"/>
  <c r="M41" i="1"/>
  <c r="M42" i="1"/>
  <c r="M43" i="1"/>
  <c r="M45" i="1"/>
  <c r="M47" i="1"/>
  <c r="M48" i="1"/>
  <c r="M38" i="1"/>
  <c r="M49" i="1"/>
  <c r="M67" i="1"/>
  <c r="M69" i="1"/>
  <c r="M70" i="1"/>
  <c r="M71" i="1"/>
  <c r="M72" i="1"/>
  <c r="M73" i="1"/>
  <c r="M74" i="1"/>
  <c r="M75" i="1"/>
  <c r="M76" i="1"/>
  <c r="M77" i="1"/>
  <c r="M78" i="1"/>
  <c r="M80" i="1"/>
  <c r="M81" i="1"/>
  <c r="M96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O27" i="1"/>
  <c r="O29" i="1" s="1"/>
  <c r="O59" i="1"/>
  <c r="O86" i="1"/>
  <c r="O88" i="1" s="1"/>
  <c r="P27" i="1"/>
  <c r="P29" i="1" s="1"/>
  <c r="P59" i="1"/>
  <c r="P86" i="1"/>
  <c r="P88" i="1" s="1"/>
  <c r="P118" i="1"/>
  <c r="P120" i="1" s="1"/>
  <c r="G27" i="1"/>
  <c r="G29" i="1" s="1"/>
  <c r="G59" i="1"/>
  <c r="G86" i="1"/>
  <c r="G88" i="1" s="1"/>
  <c r="G118" i="1"/>
  <c r="G120" i="1" s="1"/>
  <c r="F27" i="1"/>
  <c r="F29" i="1" s="1"/>
  <c r="F59" i="1"/>
  <c r="F86" i="1"/>
  <c r="F88" i="1" s="1"/>
  <c r="F118" i="1"/>
  <c r="F120" i="1" s="1"/>
  <c r="H27" i="17"/>
  <c r="H29" i="17" s="1"/>
  <c r="H59" i="17"/>
  <c r="H86" i="17"/>
  <c r="H88" i="17" s="1"/>
  <c r="H118" i="17"/>
  <c r="H120" i="17" s="1"/>
  <c r="I27" i="17"/>
  <c r="I29" i="17" s="1"/>
  <c r="I59" i="17"/>
  <c r="I86" i="17"/>
  <c r="I88" i="17" s="1"/>
  <c r="I118" i="17"/>
  <c r="I120" i="17" s="1"/>
  <c r="J27" i="17"/>
  <c r="J29" i="17" s="1"/>
  <c r="J59" i="17"/>
  <c r="J86" i="17"/>
  <c r="J88" i="17" s="1"/>
  <c r="J118" i="17"/>
  <c r="J120" i="17" s="1"/>
  <c r="K27" i="17"/>
  <c r="K29" i="17" s="1"/>
  <c r="K59" i="17"/>
  <c r="K86" i="17"/>
  <c r="K88" i="17" s="1"/>
  <c r="K118" i="17"/>
  <c r="K120" i="17" s="1"/>
  <c r="L5" i="17"/>
  <c r="R5" i="17" s="1"/>
  <c r="L7" i="17"/>
  <c r="R7" i="17" s="1"/>
  <c r="L10" i="17"/>
  <c r="R10" i="17" s="1"/>
  <c r="L8" i="17"/>
  <c r="R8" i="17" s="1"/>
  <c r="L9" i="17"/>
  <c r="R9" i="17" s="1"/>
  <c r="L25" i="17"/>
  <c r="R25" i="17" s="1"/>
  <c r="L11" i="17"/>
  <c r="R11" i="17" s="1"/>
  <c r="L12" i="17"/>
  <c r="R12" i="17" s="1"/>
  <c r="L13" i="17"/>
  <c r="L14" i="17"/>
  <c r="R14" i="17" s="1"/>
  <c r="L15" i="17"/>
  <c r="R15" i="17" s="1"/>
  <c r="L16" i="17"/>
  <c r="R16" i="17" s="1"/>
  <c r="L17" i="17"/>
  <c r="R17" i="17" s="1"/>
  <c r="L18" i="17"/>
  <c r="R18" i="17" s="1"/>
  <c r="L19" i="17"/>
  <c r="R19" i="17" s="1"/>
  <c r="L23" i="17"/>
  <c r="R23" i="17" s="1"/>
  <c r="L21" i="17"/>
  <c r="R21" i="17" s="1"/>
  <c r="L22" i="17"/>
  <c r="R22" i="17" s="1"/>
  <c r="R24" i="17"/>
  <c r="L26" i="17"/>
  <c r="R26" i="17" s="1"/>
  <c r="L44" i="17"/>
  <c r="R44" i="17" s="1"/>
  <c r="L46" i="17"/>
  <c r="L37" i="17"/>
  <c r="R37" i="17" s="1"/>
  <c r="L39" i="17"/>
  <c r="R39" i="17" s="1"/>
  <c r="R40" i="17"/>
  <c r="L41" i="17"/>
  <c r="R41" i="17" s="1"/>
  <c r="L42" i="17"/>
  <c r="R42" i="17" s="1"/>
  <c r="L43" i="17"/>
  <c r="R43" i="17" s="1"/>
  <c r="L45" i="17"/>
  <c r="R45" i="17" s="1"/>
  <c r="L47" i="17"/>
  <c r="R47" i="17" s="1"/>
  <c r="L48" i="17"/>
  <c r="R48" i="17" s="1"/>
  <c r="L38" i="17"/>
  <c r="R38" i="17" s="1"/>
  <c r="L49" i="17"/>
  <c r="R49" i="17" s="1"/>
  <c r="L50" i="17"/>
  <c r="R50" i="17" s="1"/>
  <c r="L67" i="17"/>
  <c r="R67" i="17" s="1"/>
  <c r="L68" i="17"/>
  <c r="L69" i="17"/>
  <c r="R69" i="17" s="1"/>
  <c r="L70" i="17"/>
  <c r="R70" i="17" s="1"/>
  <c r="L71" i="17"/>
  <c r="R71" i="17" s="1"/>
  <c r="L72" i="17"/>
  <c r="R72" i="17" s="1"/>
  <c r="L73" i="17"/>
  <c r="R73" i="17" s="1"/>
  <c r="L74" i="17"/>
  <c r="R74" i="17" s="1"/>
  <c r="R75" i="17"/>
  <c r="L76" i="17"/>
  <c r="R76" i="17" s="1"/>
  <c r="L77" i="17"/>
  <c r="R77" i="17" s="1"/>
  <c r="L78" i="17"/>
  <c r="R78" i="17" s="1"/>
  <c r="L80" i="17"/>
  <c r="R80" i="17" s="1"/>
  <c r="L81" i="17"/>
  <c r="R81" i="17" s="1"/>
  <c r="L96" i="17"/>
  <c r="R96" i="17" s="1"/>
  <c r="L97" i="17"/>
  <c r="R97" i="17" s="1"/>
  <c r="L98" i="17"/>
  <c r="R98" i="17" s="1"/>
  <c r="L99" i="17"/>
  <c r="R99" i="17" s="1"/>
  <c r="L100" i="17"/>
  <c r="R100" i="17" s="1"/>
  <c r="L101" i="17"/>
  <c r="R101" i="17" s="1"/>
  <c r="L102" i="17"/>
  <c r="R102" i="17" s="1"/>
  <c r="L103" i="17"/>
  <c r="R103" i="17" s="1"/>
  <c r="L104" i="17"/>
  <c r="R104" i="17" s="1"/>
  <c r="L105" i="17"/>
  <c r="R105" i="17" s="1"/>
  <c r="L106" i="17"/>
  <c r="R106" i="17" s="1"/>
  <c r="L107" i="17"/>
  <c r="R107" i="17" s="1"/>
  <c r="L108" i="17"/>
  <c r="R108" i="17" s="1"/>
  <c r="L109" i="17"/>
  <c r="R109" i="17" s="1"/>
  <c r="L110" i="17"/>
  <c r="R110" i="17" s="1"/>
  <c r="L111" i="17"/>
  <c r="R111" i="17" s="1"/>
  <c r="L112" i="17"/>
  <c r="R112" i="17" s="1"/>
  <c r="L113" i="17"/>
  <c r="R113" i="17" s="1"/>
  <c r="M5" i="17"/>
  <c r="M6" i="17"/>
  <c r="M7" i="17"/>
  <c r="M10" i="17"/>
  <c r="M8" i="17"/>
  <c r="M9" i="17"/>
  <c r="M25" i="17"/>
  <c r="M11" i="17"/>
  <c r="M12" i="17"/>
  <c r="M13" i="17"/>
  <c r="M14" i="17"/>
  <c r="M15" i="17"/>
  <c r="M16" i="17"/>
  <c r="M17" i="17"/>
  <c r="M18" i="17"/>
  <c r="M19" i="17"/>
  <c r="M23" i="17"/>
  <c r="M21" i="17"/>
  <c r="M22" i="17"/>
  <c r="M24" i="17"/>
  <c r="M26" i="17"/>
  <c r="M44" i="17"/>
  <c r="M46" i="17"/>
  <c r="M37" i="17"/>
  <c r="M39" i="17"/>
  <c r="M41" i="17"/>
  <c r="M42" i="17"/>
  <c r="M43" i="17"/>
  <c r="M45" i="17"/>
  <c r="M47" i="17"/>
  <c r="M48" i="17"/>
  <c r="M38" i="17"/>
  <c r="M49" i="17"/>
  <c r="M50" i="17"/>
  <c r="M67" i="17"/>
  <c r="M68" i="17"/>
  <c r="M69" i="17"/>
  <c r="M70" i="17"/>
  <c r="M71" i="17"/>
  <c r="M72" i="17"/>
  <c r="M73" i="17"/>
  <c r="M74" i="17"/>
  <c r="M75" i="17"/>
  <c r="M76" i="17"/>
  <c r="M77" i="17"/>
  <c r="M78" i="17"/>
  <c r="M80" i="17"/>
  <c r="M81" i="17"/>
  <c r="M96" i="17"/>
  <c r="M97" i="17"/>
  <c r="M98" i="17"/>
  <c r="M99" i="17"/>
  <c r="M100" i="17"/>
  <c r="M101" i="17"/>
  <c r="M102" i="17"/>
  <c r="M103" i="17"/>
  <c r="M104" i="17"/>
  <c r="M105" i="17"/>
  <c r="M106" i="17"/>
  <c r="M107" i="17"/>
  <c r="M108" i="17"/>
  <c r="M109" i="17"/>
  <c r="M110" i="17"/>
  <c r="M111" i="17"/>
  <c r="M112" i="17"/>
  <c r="M113" i="17"/>
  <c r="P27" i="17"/>
  <c r="P29" i="17" s="1"/>
  <c r="P59" i="17"/>
  <c r="P86" i="17"/>
  <c r="P88" i="17" s="1"/>
  <c r="P118" i="17"/>
  <c r="P120" i="17" s="1"/>
  <c r="G27" i="17"/>
  <c r="G29" i="17" s="1"/>
  <c r="G59" i="17"/>
  <c r="G86" i="17"/>
  <c r="G88" i="17" s="1"/>
  <c r="G118" i="17"/>
  <c r="G120" i="17" s="1"/>
  <c r="F27" i="17"/>
  <c r="F29" i="17" s="1"/>
  <c r="F59" i="17"/>
  <c r="F86" i="17"/>
  <c r="F88" i="17" s="1"/>
  <c r="F118" i="17"/>
  <c r="F120" i="17" s="1"/>
  <c r="H27" i="18"/>
  <c r="H29" i="18" s="1"/>
  <c r="H86" i="18"/>
  <c r="H88" i="18" s="1"/>
  <c r="H118" i="18"/>
  <c r="H120" i="18" s="1"/>
  <c r="I27" i="18"/>
  <c r="I29" i="18" s="1"/>
  <c r="I86" i="18"/>
  <c r="I88" i="18" s="1"/>
  <c r="I118" i="18"/>
  <c r="I120" i="18" s="1"/>
  <c r="J27" i="18"/>
  <c r="J29" i="18" s="1"/>
  <c r="J86" i="18"/>
  <c r="J88" i="18" s="1"/>
  <c r="J118" i="18"/>
  <c r="J120" i="18" s="1"/>
  <c r="K27" i="18"/>
  <c r="K29" i="18" s="1"/>
  <c r="K86" i="18"/>
  <c r="K88" i="18" s="1"/>
  <c r="K118" i="18"/>
  <c r="K120" i="18" s="1"/>
  <c r="L46" i="18"/>
  <c r="R46" i="18" s="1"/>
  <c r="L37" i="18"/>
  <c r="R37" i="18" s="1"/>
  <c r="L39" i="18"/>
  <c r="R39" i="18" s="1"/>
  <c r="L40" i="18"/>
  <c r="R40" i="18" s="1"/>
  <c r="L41" i="18"/>
  <c r="R41" i="18" s="1"/>
  <c r="L42" i="18"/>
  <c r="R42" i="18" s="1"/>
  <c r="L43" i="18"/>
  <c r="R43" i="18" s="1"/>
  <c r="L45" i="18"/>
  <c r="R45" i="18" s="1"/>
  <c r="L47" i="18"/>
  <c r="R47" i="18" s="1"/>
  <c r="L48" i="18"/>
  <c r="R48" i="18" s="1"/>
  <c r="L38" i="18"/>
  <c r="R38" i="18" s="1"/>
  <c r="L49" i="18"/>
  <c r="R49" i="18" s="1"/>
  <c r="L50" i="18"/>
  <c r="R50" i="18" s="1"/>
  <c r="L67" i="18"/>
  <c r="R67" i="18" s="1"/>
  <c r="L68" i="18"/>
  <c r="R68" i="18" s="1"/>
  <c r="L69" i="18"/>
  <c r="R69" i="18" s="1"/>
  <c r="L70" i="18"/>
  <c r="R70" i="18" s="1"/>
  <c r="L71" i="18"/>
  <c r="R71" i="18" s="1"/>
  <c r="L72" i="18"/>
  <c r="R72" i="18" s="1"/>
  <c r="L73" i="18"/>
  <c r="R73" i="18" s="1"/>
  <c r="L74" i="18"/>
  <c r="R74" i="18" s="1"/>
  <c r="L75" i="18"/>
  <c r="R75" i="18" s="1"/>
  <c r="L76" i="18"/>
  <c r="R76" i="18" s="1"/>
  <c r="L77" i="18"/>
  <c r="R77" i="18" s="1"/>
  <c r="L78" i="18"/>
  <c r="R78" i="18" s="1"/>
  <c r="L80" i="18"/>
  <c r="R80" i="18" s="1"/>
  <c r="R81" i="18"/>
  <c r="L96" i="18"/>
  <c r="R96" i="18" s="1"/>
  <c r="L97" i="18"/>
  <c r="R97" i="18" s="1"/>
  <c r="L98" i="18"/>
  <c r="R98" i="18" s="1"/>
  <c r="L99" i="18"/>
  <c r="R99" i="18" s="1"/>
  <c r="L100" i="18"/>
  <c r="R100" i="18" s="1"/>
  <c r="L101" i="18"/>
  <c r="R101" i="18" s="1"/>
  <c r="L102" i="18"/>
  <c r="R102" i="18" s="1"/>
  <c r="L103" i="18"/>
  <c r="R103" i="18" s="1"/>
  <c r="L104" i="18"/>
  <c r="R104" i="18" s="1"/>
  <c r="L105" i="18"/>
  <c r="R105" i="18" s="1"/>
  <c r="L106" i="18"/>
  <c r="R106" i="18" s="1"/>
  <c r="L107" i="18"/>
  <c r="R107" i="18" s="1"/>
  <c r="L108" i="18"/>
  <c r="R108" i="18" s="1"/>
  <c r="L109" i="18"/>
  <c r="R109" i="18" s="1"/>
  <c r="L110" i="18"/>
  <c r="R110" i="18" s="1"/>
  <c r="L111" i="18"/>
  <c r="R111" i="18" s="1"/>
  <c r="L112" i="18"/>
  <c r="R112" i="18" s="1"/>
  <c r="L113" i="18"/>
  <c r="R113" i="18" s="1"/>
  <c r="M5" i="18"/>
  <c r="R5" i="18" s="1"/>
  <c r="M7" i="18"/>
  <c r="M10" i="18"/>
  <c r="M8" i="18"/>
  <c r="M9" i="18"/>
  <c r="M25" i="18"/>
  <c r="Q25" i="5" s="1"/>
  <c r="M16" i="18"/>
  <c r="R16" i="18" s="1"/>
  <c r="M11" i="18"/>
  <c r="M12" i="18"/>
  <c r="R12" i="18" s="1"/>
  <c r="M13" i="18"/>
  <c r="Q13" i="5" s="1"/>
  <c r="M14" i="18"/>
  <c r="R14" i="18" s="1"/>
  <c r="M15" i="18"/>
  <c r="Q15" i="5" s="1"/>
  <c r="M17" i="18"/>
  <c r="Q17" i="5" s="1"/>
  <c r="M18" i="18"/>
  <c r="Q18" i="5" s="1"/>
  <c r="M19" i="18"/>
  <c r="Q19" i="5" s="1"/>
  <c r="M23" i="18"/>
  <c r="Q23" i="5" s="1"/>
  <c r="M21" i="18"/>
  <c r="Q21" i="5" s="1"/>
  <c r="M22" i="18"/>
  <c r="Q22" i="5" s="1"/>
  <c r="M24" i="18"/>
  <c r="Q24" i="5" s="1"/>
  <c r="M26" i="18"/>
  <c r="R26" i="18" s="1"/>
  <c r="M46" i="18"/>
  <c r="M37" i="18"/>
  <c r="M39" i="18"/>
  <c r="M40" i="18"/>
  <c r="M41" i="18"/>
  <c r="M42" i="18"/>
  <c r="M45" i="18"/>
  <c r="M47" i="18"/>
  <c r="M48" i="18"/>
  <c r="M38" i="18"/>
  <c r="M49" i="18"/>
  <c r="M50" i="18"/>
  <c r="M67" i="18"/>
  <c r="M68" i="18"/>
  <c r="M69" i="18"/>
  <c r="M70" i="18"/>
  <c r="M71" i="18"/>
  <c r="M72" i="18"/>
  <c r="M73" i="18"/>
  <c r="M74" i="18"/>
  <c r="M75" i="18"/>
  <c r="M76" i="18"/>
  <c r="M77" i="18"/>
  <c r="M78" i="18"/>
  <c r="M80" i="18"/>
  <c r="M81" i="18"/>
  <c r="M96" i="18"/>
  <c r="M97" i="18"/>
  <c r="M98" i="18"/>
  <c r="M99" i="18"/>
  <c r="M100" i="18"/>
  <c r="M101" i="18"/>
  <c r="M102" i="18"/>
  <c r="M103" i="18"/>
  <c r="M104" i="18"/>
  <c r="M105" i="18"/>
  <c r="M106" i="18"/>
  <c r="M107" i="18"/>
  <c r="M108" i="18"/>
  <c r="M109" i="18"/>
  <c r="M110" i="18"/>
  <c r="M111" i="18"/>
  <c r="M112" i="18"/>
  <c r="M113" i="18"/>
  <c r="O27" i="18"/>
  <c r="O29" i="18" s="1"/>
  <c r="O86" i="18"/>
  <c r="O88" i="18" s="1"/>
  <c r="P27" i="18"/>
  <c r="P29" i="18" s="1"/>
  <c r="P86" i="18"/>
  <c r="P88" i="18" s="1"/>
  <c r="P118" i="18"/>
  <c r="P120" i="18" s="1"/>
  <c r="G27" i="18"/>
  <c r="G29" i="18" s="1"/>
  <c r="G86" i="18"/>
  <c r="G88" i="18" s="1"/>
  <c r="G118" i="18"/>
  <c r="G120" i="18" s="1"/>
  <c r="F27" i="18"/>
  <c r="F29" i="18" s="1"/>
  <c r="F86" i="18"/>
  <c r="F88" i="18" s="1"/>
  <c r="F118" i="18"/>
  <c r="F120" i="18" s="1"/>
  <c r="E16" i="5"/>
  <c r="D138" i="5"/>
  <c r="D118" i="5"/>
  <c r="D143" i="5" s="1"/>
  <c r="M61" i="5"/>
  <c r="M137" i="5" s="1"/>
  <c r="E104" i="5"/>
  <c r="N27" i="4"/>
  <c r="N29" i="4" s="1"/>
  <c r="D27" i="4"/>
  <c r="D127" i="4" s="1"/>
  <c r="N86" i="4"/>
  <c r="D86" i="4"/>
  <c r="D137" i="4" s="1"/>
  <c r="M101" i="4"/>
  <c r="D132" i="4"/>
  <c r="N117" i="4"/>
  <c r="D117" i="4"/>
  <c r="D142" i="4" s="1"/>
  <c r="M45" i="4"/>
  <c r="M47" i="4"/>
  <c r="M40" i="4"/>
  <c r="M41" i="4"/>
  <c r="M43" i="4"/>
  <c r="M48" i="4"/>
  <c r="M49" i="4"/>
  <c r="M50" i="4"/>
  <c r="M37" i="4"/>
  <c r="M42" i="4"/>
  <c r="M44" i="4"/>
  <c r="M46" i="4"/>
  <c r="M38" i="4"/>
  <c r="L45" i="4"/>
  <c r="L47" i="4"/>
  <c r="R47" i="4" s="1"/>
  <c r="L37" i="4"/>
  <c r="R37" i="4" s="1"/>
  <c r="L40" i="4"/>
  <c r="R40" i="4" s="1"/>
  <c r="L41" i="4"/>
  <c r="R41" i="4" s="1"/>
  <c r="L42" i="4"/>
  <c r="R42" i="4" s="1"/>
  <c r="L43" i="4"/>
  <c r="R43" i="4" s="1"/>
  <c r="L44" i="4"/>
  <c r="R44" i="4" s="1"/>
  <c r="L46" i="4"/>
  <c r="R46" i="4" s="1"/>
  <c r="L48" i="4"/>
  <c r="R48" i="4" s="1"/>
  <c r="L39" i="4"/>
  <c r="R39" i="4" s="1"/>
  <c r="L38" i="4"/>
  <c r="R38" i="4" s="1"/>
  <c r="L49" i="4"/>
  <c r="R49" i="4" s="1"/>
  <c r="L50" i="4"/>
  <c r="R50" i="4" s="1"/>
  <c r="G132" i="4"/>
  <c r="P27" i="4"/>
  <c r="P29" i="4" s="1"/>
  <c r="P86" i="4"/>
  <c r="P117" i="4"/>
  <c r="O27" i="4"/>
  <c r="O29" i="4" s="1"/>
  <c r="O86" i="4"/>
  <c r="O117" i="4"/>
  <c r="M5" i="4"/>
  <c r="M6" i="4"/>
  <c r="M7" i="4"/>
  <c r="M10" i="4"/>
  <c r="M8" i="4"/>
  <c r="M9" i="4"/>
  <c r="M25" i="4"/>
  <c r="M11" i="4"/>
  <c r="M12" i="4"/>
  <c r="M13" i="4"/>
  <c r="M14" i="4"/>
  <c r="M15" i="4"/>
  <c r="M16" i="4"/>
  <c r="M17" i="4"/>
  <c r="M18" i="4"/>
  <c r="M19" i="4"/>
  <c r="M23" i="4"/>
  <c r="M21" i="4"/>
  <c r="M22" i="4"/>
  <c r="M24" i="4"/>
  <c r="M26" i="4"/>
  <c r="M67" i="4"/>
  <c r="M68" i="4"/>
  <c r="M69" i="4"/>
  <c r="M70" i="4"/>
  <c r="M71" i="4"/>
  <c r="M72" i="4"/>
  <c r="M73" i="4"/>
  <c r="M74" i="4"/>
  <c r="M75" i="4"/>
  <c r="M76" i="4"/>
  <c r="M77" i="4"/>
  <c r="M78" i="4"/>
  <c r="M81" i="4"/>
  <c r="M96" i="4"/>
  <c r="M97" i="4"/>
  <c r="M98" i="4"/>
  <c r="M99" i="4"/>
  <c r="M100" i="4"/>
  <c r="M102" i="4"/>
  <c r="M103" i="4"/>
  <c r="M104" i="4"/>
  <c r="M105" i="4"/>
  <c r="M106" i="4"/>
  <c r="M107" i="4"/>
  <c r="M108" i="4"/>
  <c r="M109" i="4"/>
  <c r="M110" i="4"/>
  <c r="M111" i="4"/>
  <c r="M112" i="4"/>
  <c r="L5" i="4"/>
  <c r="R5" i="4" s="1"/>
  <c r="L6" i="4"/>
  <c r="R6" i="4" s="1"/>
  <c r="L7" i="4"/>
  <c r="R7" i="4" s="1"/>
  <c r="L10" i="4"/>
  <c r="R10" i="4" s="1"/>
  <c r="L8" i="4"/>
  <c r="R8" i="4" s="1"/>
  <c r="L9" i="4"/>
  <c r="R9" i="4" s="1"/>
  <c r="L25" i="4"/>
  <c r="R25" i="4" s="1"/>
  <c r="L11" i="4"/>
  <c r="R11" i="4" s="1"/>
  <c r="L12" i="4"/>
  <c r="R12" i="4" s="1"/>
  <c r="L13" i="4"/>
  <c r="R13" i="4" s="1"/>
  <c r="L14" i="4"/>
  <c r="R14" i="4" s="1"/>
  <c r="L15" i="4"/>
  <c r="R15" i="4" s="1"/>
  <c r="L16" i="4"/>
  <c r="R16" i="4" s="1"/>
  <c r="L17" i="4"/>
  <c r="R17" i="4" s="1"/>
  <c r="L18" i="4"/>
  <c r="R18" i="4" s="1"/>
  <c r="L19" i="4"/>
  <c r="R19" i="4" s="1"/>
  <c r="L23" i="4"/>
  <c r="R23" i="4" s="1"/>
  <c r="L21" i="4"/>
  <c r="R21" i="4" s="1"/>
  <c r="L22" i="4"/>
  <c r="R22" i="4" s="1"/>
  <c r="L24" i="4"/>
  <c r="R24" i="4" s="1"/>
  <c r="L26" i="4"/>
  <c r="R26" i="4" s="1"/>
  <c r="R67" i="4"/>
  <c r="L68" i="4"/>
  <c r="R68" i="4" s="1"/>
  <c r="L69" i="4"/>
  <c r="R69" i="4" s="1"/>
  <c r="L70" i="4"/>
  <c r="R70" i="4" s="1"/>
  <c r="L71" i="4"/>
  <c r="R71" i="4" s="1"/>
  <c r="L72" i="4"/>
  <c r="R72" i="4" s="1"/>
  <c r="L73" i="4"/>
  <c r="R73" i="4" s="1"/>
  <c r="L74" i="4"/>
  <c r="R74" i="4" s="1"/>
  <c r="L75" i="4"/>
  <c r="R75" i="4" s="1"/>
  <c r="R76" i="4"/>
  <c r="L77" i="4"/>
  <c r="R77" i="4" s="1"/>
  <c r="R78" i="4"/>
  <c r="L81" i="4"/>
  <c r="R81" i="4" s="1"/>
  <c r="L96" i="4"/>
  <c r="R96" i="4" s="1"/>
  <c r="L97" i="4"/>
  <c r="R97" i="4" s="1"/>
  <c r="L98" i="4"/>
  <c r="R98" i="4" s="1"/>
  <c r="L99" i="4"/>
  <c r="R99" i="4" s="1"/>
  <c r="L100" i="4"/>
  <c r="R100" i="4" s="1"/>
  <c r="L101" i="4"/>
  <c r="R101" i="4" s="1"/>
  <c r="L102" i="4"/>
  <c r="R102" i="4" s="1"/>
  <c r="L103" i="4"/>
  <c r="R103" i="4" s="1"/>
  <c r="L104" i="4"/>
  <c r="R104" i="4" s="1"/>
  <c r="L105" i="4"/>
  <c r="R105" i="4" s="1"/>
  <c r="L106" i="4"/>
  <c r="R106" i="4" s="1"/>
  <c r="L107" i="4"/>
  <c r="R107" i="4" s="1"/>
  <c r="L108" i="4"/>
  <c r="R108" i="4" s="1"/>
  <c r="L109" i="4"/>
  <c r="R109" i="4" s="1"/>
  <c r="L110" i="4"/>
  <c r="R110" i="4" s="1"/>
  <c r="R111" i="4"/>
  <c r="L112" i="4"/>
  <c r="R112" i="4" s="1"/>
  <c r="K27" i="4"/>
  <c r="K29" i="4" s="1"/>
  <c r="K86" i="4"/>
  <c r="K117" i="4"/>
  <c r="J27" i="4"/>
  <c r="J29" i="4" s="1"/>
  <c r="J86" i="4"/>
  <c r="J117" i="4"/>
  <c r="I27" i="4"/>
  <c r="I29" i="4" s="1"/>
  <c r="I86" i="4"/>
  <c r="I117" i="4"/>
  <c r="H27" i="4"/>
  <c r="H29" i="4" s="1"/>
  <c r="H86" i="4"/>
  <c r="H117" i="4"/>
  <c r="G27" i="4"/>
  <c r="G29" i="4" s="1"/>
  <c r="G86" i="4"/>
  <c r="G117" i="4"/>
  <c r="F27" i="4"/>
  <c r="F29" i="4" s="1"/>
  <c r="F86" i="4"/>
  <c r="F117" i="4"/>
  <c r="P27" i="25"/>
  <c r="P29" i="25" s="1"/>
  <c r="P85" i="25"/>
  <c r="P87" i="25" s="1"/>
  <c r="P116" i="25"/>
  <c r="P118" i="25" s="1"/>
  <c r="O27" i="25"/>
  <c r="O29" i="25" s="1"/>
  <c r="O85" i="25"/>
  <c r="O87" i="25" s="1"/>
  <c r="N27" i="25"/>
  <c r="N29" i="25" s="1"/>
  <c r="N85" i="25"/>
  <c r="N87" i="25" s="1"/>
  <c r="N116" i="25"/>
  <c r="N118" i="25" s="1"/>
  <c r="M9" i="25"/>
  <c r="M15" i="25"/>
  <c r="M17" i="25"/>
  <c r="M22" i="25"/>
  <c r="M23" i="25"/>
  <c r="M8" i="25"/>
  <c r="M5" i="25"/>
  <c r="M10" i="25"/>
  <c r="M14" i="25"/>
  <c r="M7" i="25"/>
  <c r="M18" i="25"/>
  <c r="M24" i="25"/>
  <c r="M26" i="25"/>
  <c r="M13" i="25"/>
  <c r="M16" i="25"/>
  <c r="M21" i="25"/>
  <c r="M6" i="25"/>
  <c r="M11" i="25"/>
  <c r="M12" i="25"/>
  <c r="M19" i="25"/>
  <c r="M25" i="25"/>
  <c r="M97" i="25"/>
  <c r="M107" i="25"/>
  <c r="M110" i="25"/>
  <c r="M95" i="25"/>
  <c r="M98" i="25"/>
  <c r="M104" i="25"/>
  <c r="M106" i="25"/>
  <c r="M109" i="25"/>
  <c r="M108" i="25"/>
  <c r="M99" i="25"/>
  <c r="M100" i="25"/>
  <c r="M96" i="25"/>
  <c r="M101" i="25"/>
  <c r="M102" i="25"/>
  <c r="M103" i="25"/>
  <c r="M105" i="25"/>
  <c r="M111" i="25"/>
  <c r="M45" i="25"/>
  <c r="M47" i="25"/>
  <c r="M40" i="25"/>
  <c r="M41" i="25"/>
  <c r="M46" i="25"/>
  <c r="M39" i="25"/>
  <c r="M49" i="25"/>
  <c r="M50" i="25"/>
  <c r="M37" i="25"/>
  <c r="M42" i="25"/>
  <c r="M43" i="25"/>
  <c r="M44" i="25"/>
  <c r="M38" i="25"/>
  <c r="L106" i="25"/>
  <c r="R106" i="25" s="1"/>
  <c r="L97" i="25"/>
  <c r="R97" i="25" s="1"/>
  <c r="L107" i="25"/>
  <c r="R107" i="25" s="1"/>
  <c r="L96" i="25"/>
  <c r="R96" i="25" s="1"/>
  <c r="L105" i="25"/>
  <c r="R105" i="25" s="1"/>
  <c r="L110" i="25"/>
  <c r="R110" i="25" s="1"/>
  <c r="L111" i="25"/>
  <c r="R111" i="25" s="1"/>
  <c r="L95" i="25"/>
  <c r="R95" i="25" s="1"/>
  <c r="L98" i="25"/>
  <c r="R98" i="25" s="1"/>
  <c r="L104" i="25"/>
  <c r="R104" i="25" s="1"/>
  <c r="L101" i="25"/>
  <c r="R101" i="25" s="1"/>
  <c r="L103" i="25"/>
  <c r="R103" i="25" s="1"/>
  <c r="L109" i="25"/>
  <c r="R109" i="25" s="1"/>
  <c r="L108" i="25"/>
  <c r="R108" i="25" s="1"/>
  <c r="L99" i="25"/>
  <c r="R99" i="25" s="1"/>
  <c r="L100" i="25"/>
  <c r="R100" i="25" s="1"/>
  <c r="L102" i="25"/>
  <c r="R102" i="25" s="1"/>
  <c r="L9" i="25"/>
  <c r="R9" i="25" s="1"/>
  <c r="L15" i="25"/>
  <c r="R15" i="25" s="1"/>
  <c r="L17" i="25"/>
  <c r="R17" i="25" s="1"/>
  <c r="R22" i="25"/>
  <c r="L12" i="25"/>
  <c r="R12" i="25" s="1"/>
  <c r="L23" i="25"/>
  <c r="R23" i="25" s="1"/>
  <c r="L8" i="25"/>
  <c r="R8" i="25" s="1"/>
  <c r="L5" i="25"/>
  <c r="L19" i="25"/>
  <c r="R19" i="25" s="1"/>
  <c r="L6" i="25"/>
  <c r="R6" i="25" s="1"/>
  <c r="L10" i="25"/>
  <c r="R10" i="25" s="1"/>
  <c r="L11" i="25"/>
  <c r="R11" i="25" s="1"/>
  <c r="L14" i="25"/>
  <c r="R14" i="25" s="1"/>
  <c r="L7" i="25"/>
  <c r="R7" i="25" s="1"/>
  <c r="L18" i="25"/>
  <c r="R18" i="25" s="1"/>
  <c r="L24" i="25"/>
  <c r="R24" i="25" s="1"/>
  <c r="L26" i="25"/>
  <c r="R26" i="25" s="1"/>
  <c r="L13" i="25"/>
  <c r="R13" i="25" s="1"/>
  <c r="L16" i="25"/>
  <c r="R16" i="25" s="1"/>
  <c r="L25" i="25"/>
  <c r="R25" i="25" s="1"/>
  <c r="L21" i="25"/>
  <c r="R21" i="25" s="1"/>
  <c r="L71" i="25"/>
  <c r="R71" i="25" s="1"/>
  <c r="L77" i="25"/>
  <c r="R77" i="25" s="1"/>
  <c r="L69" i="25"/>
  <c r="R69" i="25" s="1"/>
  <c r="L70" i="25"/>
  <c r="R70" i="25" s="1"/>
  <c r="L74" i="25"/>
  <c r="R74" i="25" s="1"/>
  <c r="L75" i="25"/>
  <c r="R75" i="25" s="1"/>
  <c r="L72" i="25"/>
  <c r="R72" i="25" s="1"/>
  <c r="L80" i="25"/>
  <c r="R80" i="25" s="1"/>
  <c r="L78" i="25"/>
  <c r="R78" i="25" s="1"/>
  <c r="L76" i="25"/>
  <c r="R76" i="25" s="1"/>
  <c r="L67" i="25"/>
  <c r="R67" i="25" s="1"/>
  <c r="L68" i="25"/>
  <c r="R68" i="25" s="1"/>
  <c r="L73" i="25"/>
  <c r="R73" i="25" s="1"/>
  <c r="L47" i="25"/>
  <c r="R47" i="25" s="1"/>
  <c r="L37" i="25"/>
  <c r="R37" i="25" s="1"/>
  <c r="L40" i="25"/>
  <c r="R40" i="25" s="1"/>
  <c r="L41" i="25"/>
  <c r="R41" i="25" s="1"/>
  <c r="L42" i="25"/>
  <c r="R42" i="25" s="1"/>
  <c r="L43" i="25"/>
  <c r="R43" i="25" s="1"/>
  <c r="L44" i="25"/>
  <c r="R44" i="25" s="1"/>
  <c r="L46" i="25"/>
  <c r="R46" i="25" s="1"/>
  <c r="L48" i="25"/>
  <c r="R48" i="25" s="1"/>
  <c r="L39" i="25"/>
  <c r="R39" i="25" s="1"/>
  <c r="L49" i="25"/>
  <c r="R49" i="25" s="1"/>
  <c r="L38" i="25"/>
  <c r="R38" i="25" s="1"/>
  <c r="L50" i="25"/>
  <c r="R50" i="25" s="1"/>
  <c r="K27" i="25"/>
  <c r="K29" i="25" s="1"/>
  <c r="K116" i="25"/>
  <c r="K118" i="25" s="1"/>
  <c r="J27" i="25"/>
  <c r="J29" i="25" s="1"/>
  <c r="J85" i="25"/>
  <c r="J87" i="25" s="1"/>
  <c r="J116" i="25"/>
  <c r="J118" i="25" s="1"/>
  <c r="I27" i="25"/>
  <c r="I29" i="25" s="1"/>
  <c r="I116" i="25"/>
  <c r="I118" i="25" s="1"/>
  <c r="H116" i="25"/>
  <c r="H118" i="25" s="1"/>
  <c r="H27" i="25"/>
  <c r="H29" i="25" s="1"/>
  <c r="H85" i="25"/>
  <c r="H87" i="25" s="1"/>
  <c r="G27" i="25"/>
  <c r="G29" i="25" s="1"/>
  <c r="G85" i="25"/>
  <c r="G87" i="25" s="1"/>
  <c r="G116" i="25"/>
  <c r="G118" i="25" s="1"/>
  <c r="F27" i="25"/>
  <c r="F29" i="25" s="1"/>
  <c r="F85" i="25"/>
  <c r="F87" i="25" s="1"/>
  <c r="F116" i="25"/>
  <c r="F118" i="25" s="1"/>
  <c r="D131" i="25"/>
  <c r="L130" i="25"/>
  <c r="D27" i="25"/>
  <c r="D116" i="25"/>
  <c r="D141" i="25" s="1"/>
  <c r="L140" i="25"/>
  <c r="D85" i="25"/>
  <c r="D136" i="25" s="1"/>
  <c r="P27" i="26"/>
  <c r="P29" i="26" s="1"/>
  <c r="P59" i="26"/>
  <c r="P85" i="26"/>
  <c r="P87" i="26" s="1"/>
  <c r="P116" i="26"/>
  <c r="P118" i="26" s="1"/>
  <c r="O27" i="26"/>
  <c r="O29" i="26" s="1"/>
  <c r="O59" i="26"/>
  <c r="O85" i="26"/>
  <c r="O87" i="26" s="1"/>
  <c r="O116" i="26"/>
  <c r="O118" i="26" s="1"/>
  <c r="N116" i="26"/>
  <c r="N118" i="26" s="1"/>
  <c r="N27" i="26"/>
  <c r="N29" i="26" s="1"/>
  <c r="D27" i="26"/>
  <c r="D126" i="26" s="1"/>
  <c r="N85" i="26"/>
  <c r="N87" i="26" s="1"/>
  <c r="M6" i="26"/>
  <c r="M7" i="26"/>
  <c r="M10" i="26"/>
  <c r="M8" i="26"/>
  <c r="M9" i="26"/>
  <c r="M11" i="26"/>
  <c r="M12" i="26"/>
  <c r="M13" i="26"/>
  <c r="M14" i="26"/>
  <c r="M15" i="26"/>
  <c r="M16" i="26"/>
  <c r="M17" i="26"/>
  <c r="M19" i="26"/>
  <c r="M23" i="26"/>
  <c r="M21" i="26"/>
  <c r="M22" i="26"/>
  <c r="M24" i="26"/>
  <c r="M25" i="26"/>
  <c r="M26" i="26"/>
  <c r="M5" i="26"/>
  <c r="M45" i="26"/>
  <c r="M47" i="26"/>
  <c r="M37" i="26"/>
  <c r="M40" i="26"/>
  <c r="M41" i="26"/>
  <c r="M42" i="26"/>
  <c r="M43" i="26"/>
  <c r="M44" i="26"/>
  <c r="M46" i="26"/>
  <c r="M48" i="26"/>
  <c r="M39" i="26"/>
  <c r="M38" i="26"/>
  <c r="M49" i="26"/>
  <c r="M50" i="26"/>
  <c r="M95" i="26"/>
  <c r="M96" i="26"/>
  <c r="M98" i="26"/>
  <c r="M99" i="26"/>
  <c r="M100" i="26"/>
  <c r="M101" i="26"/>
  <c r="M102" i="26"/>
  <c r="M103" i="26"/>
  <c r="M104" i="26"/>
  <c r="M105" i="26"/>
  <c r="M106" i="26"/>
  <c r="M107" i="26"/>
  <c r="M108" i="26"/>
  <c r="M109" i="26"/>
  <c r="M110" i="26"/>
  <c r="M111" i="26"/>
  <c r="L6" i="26"/>
  <c r="R6" i="26" s="1"/>
  <c r="L7" i="26"/>
  <c r="R7" i="26" s="1"/>
  <c r="L10" i="26"/>
  <c r="R10" i="26" s="1"/>
  <c r="L8" i="26"/>
  <c r="R8" i="26" s="1"/>
  <c r="L9" i="26"/>
  <c r="R9" i="26" s="1"/>
  <c r="L11" i="26"/>
  <c r="R11" i="26" s="1"/>
  <c r="L12" i="26"/>
  <c r="R12" i="26" s="1"/>
  <c r="L13" i="26"/>
  <c r="R13" i="26" s="1"/>
  <c r="L14" i="26"/>
  <c r="R14" i="26" s="1"/>
  <c r="L26" i="26"/>
  <c r="R26" i="26" s="1"/>
  <c r="L15" i="26"/>
  <c r="R15" i="26" s="1"/>
  <c r="L16" i="26"/>
  <c r="R16" i="26" s="1"/>
  <c r="L17" i="26"/>
  <c r="R17" i="26" s="1"/>
  <c r="L18" i="26"/>
  <c r="R18" i="26" s="1"/>
  <c r="L19" i="26"/>
  <c r="R19" i="26" s="1"/>
  <c r="R23" i="26"/>
  <c r="L21" i="26"/>
  <c r="R21" i="26" s="1"/>
  <c r="L22" i="26"/>
  <c r="R22" i="26" s="1"/>
  <c r="L24" i="26"/>
  <c r="R24" i="26" s="1"/>
  <c r="L25" i="26"/>
  <c r="R25" i="26" s="1"/>
  <c r="L45" i="26"/>
  <c r="L47" i="26"/>
  <c r="R47" i="26" s="1"/>
  <c r="L37" i="26"/>
  <c r="R37" i="26" s="1"/>
  <c r="L40" i="26"/>
  <c r="R40" i="26" s="1"/>
  <c r="L41" i="26"/>
  <c r="R41" i="26" s="1"/>
  <c r="L42" i="26"/>
  <c r="R42" i="26" s="1"/>
  <c r="L43" i="26"/>
  <c r="R43" i="26" s="1"/>
  <c r="R44" i="26"/>
  <c r="L46" i="26"/>
  <c r="R46" i="26" s="1"/>
  <c r="L48" i="26"/>
  <c r="R48" i="26" s="1"/>
  <c r="L39" i="26"/>
  <c r="R39" i="26" s="1"/>
  <c r="L38" i="26"/>
  <c r="R38" i="26" s="1"/>
  <c r="L49" i="26"/>
  <c r="R49" i="26" s="1"/>
  <c r="L67" i="26"/>
  <c r="R67" i="26" s="1"/>
  <c r="L68" i="26"/>
  <c r="R68" i="26" s="1"/>
  <c r="L69" i="26"/>
  <c r="R69" i="26" s="1"/>
  <c r="L70" i="26"/>
  <c r="R70" i="26" s="1"/>
  <c r="L71" i="26"/>
  <c r="R71" i="26" s="1"/>
  <c r="L72" i="26"/>
  <c r="R72" i="26" s="1"/>
  <c r="L73" i="26"/>
  <c r="R73" i="26" s="1"/>
  <c r="L74" i="26"/>
  <c r="R74" i="26" s="1"/>
  <c r="L75" i="26"/>
  <c r="R75" i="26" s="1"/>
  <c r="L76" i="26"/>
  <c r="R76" i="26" s="1"/>
  <c r="L77" i="26"/>
  <c r="R77" i="26" s="1"/>
  <c r="L78" i="26"/>
  <c r="R78" i="26" s="1"/>
  <c r="L80" i="26"/>
  <c r="R80" i="26" s="1"/>
  <c r="L95" i="26"/>
  <c r="R95" i="26" s="1"/>
  <c r="L96" i="26"/>
  <c r="R96" i="26" s="1"/>
  <c r="L97" i="26"/>
  <c r="R97" i="26" s="1"/>
  <c r="R98" i="26"/>
  <c r="L99" i="26"/>
  <c r="R99" i="26" s="1"/>
  <c r="L100" i="26"/>
  <c r="R100" i="26" s="1"/>
  <c r="L101" i="26"/>
  <c r="R101" i="26" s="1"/>
  <c r="L102" i="26"/>
  <c r="R102" i="26" s="1"/>
  <c r="L103" i="26"/>
  <c r="R103" i="26" s="1"/>
  <c r="L104" i="26"/>
  <c r="R104" i="26" s="1"/>
  <c r="L105" i="26"/>
  <c r="R105" i="26" s="1"/>
  <c r="L106" i="26"/>
  <c r="R106" i="26" s="1"/>
  <c r="L107" i="26"/>
  <c r="R107" i="26" s="1"/>
  <c r="L108" i="26"/>
  <c r="R108" i="26" s="1"/>
  <c r="L109" i="26"/>
  <c r="R109" i="26" s="1"/>
  <c r="L110" i="26"/>
  <c r="R110" i="26" s="1"/>
  <c r="K27" i="26"/>
  <c r="K29" i="26" s="1"/>
  <c r="K59" i="26"/>
  <c r="K85" i="26"/>
  <c r="K87" i="26" s="1"/>
  <c r="K116" i="26"/>
  <c r="K118" i="26" s="1"/>
  <c r="J27" i="26"/>
  <c r="J29" i="26" s="1"/>
  <c r="J59" i="26"/>
  <c r="J85" i="26"/>
  <c r="J87" i="26" s="1"/>
  <c r="J116" i="26"/>
  <c r="J118" i="26" s="1"/>
  <c r="I27" i="26"/>
  <c r="I29" i="26" s="1"/>
  <c r="I59" i="26"/>
  <c r="I85" i="26"/>
  <c r="I87" i="26" s="1"/>
  <c r="I116" i="26"/>
  <c r="I118" i="26" s="1"/>
  <c r="H27" i="26"/>
  <c r="H29" i="26" s="1"/>
  <c r="H85" i="26"/>
  <c r="H87" i="26" s="1"/>
  <c r="H116" i="26"/>
  <c r="H118" i="26" s="1"/>
  <c r="G27" i="26"/>
  <c r="G29" i="26" s="1"/>
  <c r="G85" i="26"/>
  <c r="G87" i="26" s="1"/>
  <c r="G116" i="26"/>
  <c r="G118" i="26" s="1"/>
  <c r="F27" i="26"/>
  <c r="F85" i="26"/>
  <c r="F87" i="26" s="1"/>
  <c r="F116" i="26"/>
  <c r="F118" i="26" s="1"/>
  <c r="D85" i="26"/>
  <c r="D116" i="26"/>
  <c r="N145" i="26"/>
  <c r="N140" i="26"/>
  <c r="N135" i="26"/>
  <c r="N130" i="26"/>
  <c r="H27" i="3"/>
  <c r="H29" i="3" s="1"/>
  <c r="H86" i="3"/>
  <c r="H88" i="3" s="1"/>
  <c r="H117" i="3"/>
  <c r="H119" i="3" s="1"/>
  <c r="I27" i="3"/>
  <c r="I29" i="3" s="1"/>
  <c r="I86" i="3"/>
  <c r="I88" i="3" s="1"/>
  <c r="I117" i="3"/>
  <c r="I119" i="3" s="1"/>
  <c r="J27" i="3"/>
  <c r="J29" i="3" s="1"/>
  <c r="J86" i="3"/>
  <c r="J88" i="3" s="1"/>
  <c r="J117" i="3"/>
  <c r="J119" i="3" s="1"/>
  <c r="K27" i="3"/>
  <c r="K29" i="3" s="1"/>
  <c r="K86" i="3"/>
  <c r="K88" i="3" s="1"/>
  <c r="K117" i="3"/>
  <c r="K119" i="3" s="1"/>
  <c r="L8" i="3"/>
  <c r="R8" i="3" s="1"/>
  <c r="L9" i="3"/>
  <c r="R9" i="3" s="1"/>
  <c r="L15" i="3"/>
  <c r="R15" i="3" s="1"/>
  <c r="L17" i="3"/>
  <c r="R17" i="3" s="1"/>
  <c r="L21" i="3"/>
  <c r="R21" i="3" s="1"/>
  <c r="L5" i="3"/>
  <c r="R5" i="3" s="1"/>
  <c r="L6" i="3"/>
  <c r="R6" i="3" s="1"/>
  <c r="L10" i="3"/>
  <c r="R10" i="3" s="1"/>
  <c r="L25" i="3"/>
  <c r="R25" i="3" s="1"/>
  <c r="L11" i="3"/>
  <c r="R11" i="3" s="1"/>
  <c r="L12" i="3"/>
  <c r="R12" i="3" s="1"/>
  <c r="L13" i="3"/>
  <c r="R13" i="3" s="1"/>
  <c r="L14" i="3"/>
  <c r="R14" i="3" s="1"/>
  <c r="L16" i="3"/>
  <c r="R16" i="3" s="1"/>
  <c r="L24" i="3"/>
  <c r="R24" i="3" s="1"/>
  <c r="L26" i="3"/>
  <c r="R26" i="3" s="1"/>
  <c r="L71" i="3"/>
  <c r="R71" i="3" s="1"/>
  <c r="L77" i="3"/>
  <c r="R77" i="3" s="1"/>
  <c r="L67" i="3"/>
  <c r="R67" i="3" s="1"/>
  <c r="L68" i="3"/>
  <c r="R68" i="3" s="1"/>
  <c r="L69" i="3"/>
  <c r="R69" i="3" s="1"/>
  <c r="L75" i="3"/>
  <c r="R75" i="3" s="1"/>
  <c r="L78" i="3"/>
  <c r="R78" i="3" s="1"/>
  <c r="L45" i="3"/>
  <c r="R45" i="3" s="1"/>
  <c r="L37" i="3"/>
  <c r="R37" i="3" s="1"/>
  <c r="L40" i="3"/>
  <c r="R40" i="3" s="1"/>
  <c r="L41" i="3"/>
  <c r="R41" i="3" s="1"/>
  <c r="L42" i="3"/>
  <c r="R42" i="3" s="1"/>
  <c r="L43" i="3"/>
  <c r="R43" i="3" s="1"/>
  <c r="L44" i="3"/>
  <c r="R44" i="3" s="1"/>
  <c r="L46" i="3"/>
  <c r="R46" i="3" s="1"/>
  <c r="L39" i="3"/>
  <c r="R39" i="3" s="1"/>
  <c r="L38" i="3"/>
  <c r="R38" i="3" s="1"/>
  <c r="L49" i="3"/>
  <c r="R49" i="3" s="1"/>
  <c r="L96" i="3"/>
  <c r="R96" i="3" s="1"/>
  <c r="L97" i="3"/>
  <c r="R97" i="3" s="1"/>
  <c r="L98" i="3"/>
  <c r="R98" i="3" s="1"/>
  <c r="L99" i="3"/>
  <c r="R99" i="3" s="1"/>
  <c r="L100" i="3"/>
  <c r="R100" i="3" s="1"/>
  <c r="L102" i="3"/>
  <c r="R102" i="3" s="1"/>
  <c r="L103" i="3"/>
  <c r="R103" i="3" s="1"/>
  <c r="L104" i="3"/>
  <c r="R104" i="3" s="1"/>
  <c r="L105" i="3"/>
  <c r="R105" i="3" s="1"/>
  <c r="L108" i="3"/>
  <c r="R108" i="3" s="1"/>
  <c r="L109" i="3"/>
  <c r="R109" i="3" s="1"/>
  <c r="L110" i="3"/>
  <c r="R110" i="3" s="1"/>
  <c r="L111" i="3"/>
  <c r="R111" i="3" s="1"/>
  <c r="L112" i="3"/>
  <c r="R112" i="3" s="1"/>
  <c r="M8" i="3"/>
  <c r="M9" i="3"/>
  <c r="M15" i="3"/>
  <c r="M17" i="3"/>
  <c r="M21" i="3"/>
  <c r="M5" i="3"/>
  <c r="M6" i="3"/>
  <c r="M7" i="3"/>
  <c r="M10" i="3"/>
  <c r="M25" i="3"/>
  <c r="M11" i="3"/>
  <c r="M12" i="3"/>
  <c r="M13" i="3"/>
  <c r="M14" i="3"/>
  <c r="M16" i="3"/>
  <c r="M18" i="3"/>
  <c r="M19" i="3"/>
  <c r="M23" i="3"/>
  <c r="M22" i="3"/>
  <c r="M24" i="3"/>
  <c r="M26" i="3"/>
  <c r="M71" i="3"/>
  <c r="M77" i="3"/>
  <c r="M67" i="3"/>
  <c r="M68" i="3"/>
  <c r="M69" i="3"/>
  <c r="M70" i="3"/>
  <c r="M72" i="3"/>
  <c r="M73" i="3"/>
  <c r="M74" i="3"/>
  <c r="M76" i="3"/>
  <c r="M78" i="3"/>
  <c r="M80" i="3"/>
  <c r="M81" i="3"/>
  <c r="M47" i="3"/>
  <c r="M37" i="3"/>
  <c r="M41" i="3"/>
  <c r="M42" i="3"/>
  <c r="M43" i="3"/>
  <c r="M44" i="3"/>
  <c r="M48" i="3"/>
  <c r="M39" i="3"/>
  <c r="M38" i="3"/>
  <c r="M49" i="3"/>
  <c r="M50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O27" i="3"/>
  <c r="O29" i="3" s="1"/>
  <c r="O86" i="3"/>
  <c r="O88" i="3" s="1"/>
  <c r="O117" i="3"/>
  <c r="O119" i="3" s="1"/>
  <c r="P27" i="3"/>
  <c r="P29" i="3" s="1"/>
  <c r="P86" i="3"/>
  <c r="P88" i="3" s="1"/>
  <c r="P117" i="3"/>
  <c r="P119" i="3" s="1"/>
  <c r="G27" i="3"/>
  <c r="G29" i="3" s="1"/>
  <c r="G86" i="3"/>
  <c r="G88" i="3" s="1"/>
  <c r="G117" i="3"/>
  <c r="G119" i="3" s="1"/>
  <c r="F27" i="3"/>
  <c r="F29" i="3" s="1"/>
  <c r="F86" i="3"/>
  <c r="F88" i="3" s="1"/>
  <c r="F117" i="3"/>
  <c r="F119" i="3" s="1"/>
  <c r="K134" i="23"/>
  <c r="L45" i="23"/>
  <c r="L47" i="23"/>
  <c r="R43" i="23"/>
  <c r="L40" i="23"/>
  <c r="R40" i="23" s="1"/>
  <c r="L41" i="23"/>
  <c r="R41" i="23" s="1"/>
  <c r="L42" i="23"/>
  <c r="R42" i="23" s="1"/>
  <c r="L44" i="23"/>
  <c r="R44" i="23" s="1"/>
  <c r="L46" i="23"/>
  <c r="R46" i="23" s="1"/>
  <c r="L48" i="23"/>
  <c r="R48" i="23" s="1"/>
  <c r="L39" i="23"/>
  <c r="R39" i="23" s="1"/>
  <c r="L38" i="23"/>
  <c r="R38" i="23" s="1"/>
  <c r="L49" i="23"/>
  <c r="R49" i="23" s="1"/>
  <c r="R50" i="23"/>
  <c r="M45" i="23"/>
  <c r="M47" i="23"/>
  <c r="M37" i="23"/>
  <c r="M40" i="23"/>
  <c r="M41" i="23"/>
  <c r="M48" i="23"/>
  <c r="M38" i="23"/>
  <c r="M49" i="23"/>
  <c r="M50" i="23"/>
  <c r="M42" i="23"/>
  <c r="M43" i="23"/>
  <c r="M44" i="23"/>
  <c r="M46" i="23"/>
  <c r="I27" i="23"/>
  <c r="I29" i="23" s="1"/>
  <c r="I86" i="23"/>
  <c r="I88" i="23" s="1"/>
  <c r="I117" i="23"/>
  <c r="I119" i="23" s="1"/>
  <c r="J27" i="23"/>
  <c r="J29" i="23" s="1"/>
  <c r="J86" i="23"/>
  <c r="J88" i="23" s="1"/>
  <c r="J117" i="23"/>
  <c r="J119" i="23" s="1"/>
  <c r="K27" i="23"/>
  <c r="K29" i="23" s="1"/>
  <c r="K117" i="23"/>
  <c r="K119" i="23" s="1"/>
  <c r="K86" i="23"/>
  <c r="K88" i="23" s="1"/>
  <c r="L22" i="23"/>
  <c r="R22" i="23" s="1"/>
  <c r="L5" i="23"/>
  <c r="R5" i="23" s="1"/>
  <c r="L7" i="23"/>
  <c r="R7" i="23" s="1"/>
  <c r="L10" i="23"/>
  <c r="R10" i="23" s="1"/>
  <c r="L9" i="23"/>
  <c r="R9" i="23" s="1"/>
  <c r="L11" i="23"/>
  <c r="R11" i="23" s="1"/>
  <c r="L12" i="23"/>
  <c r="R12" i="23" s="1"/>
  <c r="L13" i="23"/>
  <c r="R13" i="23" s="1"/>
  <c r="L14" i="23"/>
  <c r="R14" i="23" s="1"/>
  <c r="L15" i="23"/>
  <c r="R15" i="23" s="1"/>
  <c r="L16" i="23"/>
  <c r="R16" i="23" s="1"/>
  <c r="L17" i="23"/>
  <c r="R17" i="23" s="1"/>
  <c r="L19" i="23"/>
  <c r="R19" i="23" s="1"/>
  <c r="L21" i="23"/>
  <c r="R21" i="23" s="1"/>
  <c r="L24" i="23"/>
  <c r="R24" i="23" s="1"/>
  <c r="L69" i="23"/>
  <c r="R69" i="23" s="1"/>
  <c r="L70" i="23"/>
  <c r="R70" i="23" s="1"/>
  <c r="L68" i="23"/>
  <c r="R68" i="23" s="1"/>
  <c r="L71" i="23"/>
  <c r="R71" i="23" s="1"/>
  <c r="L75" i="23"/>
  <c r="R75" i="23" s="1"/>
  <c r="L77" i="23"/>
  <c r="R77" i="23" s="1"/>
  <c r="L78" i="23"/>
  <c r="R78" i="23" s="1"/>
  <c r="L80" i="23"/>
  <c r="R80" i="23" s="1"/>
  <c r="L96" i="23"/>
  <c r="R96" i="23" s="1"/>
  <c r="L97" i="23"/>
  <c r="R97" i="23" s="1"/>
  <c r="L99" i="23"/>
  <c r="R99" i="23" s="1"/>
  <c r="L103" i="23"/>
  <c r="R103" i="23" s="1"/>
  <c r="L104" i="23"/>
  <c r="R104" i="23" s="1"/>
  <c r="L106" i="23"/>
  <c r="R106" i="23" s="1"/>
  <c r="L110" i="23"/>
  <c r="R110" i="23" s="1"/>
  <c r="L111" i="23"/>
  <c r="R111" i="23" s="1"/>
  <c r="M22" i="23"/>
  <c r="M5" i="23"/>
  <c r="M6" i="23"/>
  <c r="M7" i="23"/>
  <c r="M10" i="23"/>
  <c r="M8" i="23"/>
  <c r="M9" i="23"/>
  <c r="M25" i="23"/>
  <c r="M11" i="23"/>
  <c r="M12" i="23"/>
  <c r="M13" i="23"/>
  <c r="M14" i="23"/>
  <c r="M15" i="23"/>
  <c r="M16" i="23"/>
  <c r="M18" i="23"/>
  <c r="M19" i="23"/>
  <c r="M23" i="23"/>
  <c r="M21" i="23"/>
  <c r="M24" i="23"/>
  <c r="M26" i="23"/>
  <c r="M69" i="23"/>
  <c r="M70" i="23"/>
  <c r="M67" i="23"/>
  <c r="M68" i="23"/>
  <c r="M71" i="23"/>
  <c r="M72" i="23"/>
  <c r="M73" i="23"/>
  <c r="M74" i="23"/>
  <c r="M75" i="23"/>
  <c r="M76" i="23"/>
  <c r="M77" i="23"/>
  <c r="M78" i="23"/>
  <c r="M80" i="23"/>
  <c r="M81" i="23"/>
  <c r="M96" i="23"/>
  <c r="M97" i="23"/>
  <c r="M98" i="23"/>
  <c r="M99" i="23"/>
  <c r="M100" i="23"/>
  <c r="M101" i="23"/>
  <c r="M102" i="23"/>
  <c r="M103" i="23"/>
  <c r="M104" i="23"/>
  <c r="M106" i="23"/>
  <c r="M107" i="23"/>
  <c r="M108" i="23"/>
  <c r="M109" i="23"/>
  <c r="M110" i="23"/>
  <c r="M111" i="23"/>
  <c r="M112" i="23"/>
  <c r="O27" i="23"/>
  <c r="O29" i="23" s="1"/>
  <c r="O117" i="23"/>
  <c r="O119" i="23" s="1"/>
  <c r="O86" i="23"/>
  <c r="O88" i="23" s="1"/>
  <c r="P27" i="23"/>
  <c r="P29" i="23" s="1"/>
  <c r="P86" i="23"/>
  <c r="P88" i="23" s="1"/>
  <c r="P117" i="23"/>
  <c r="P119" i="23" s="1"/>
  <c r="H27" i="23"/>
  <c r="H29" i="23" s="1"/>
  <c r="H86" i="23"/>
  <c r="H88" i="23" s="1"/>
  <c r="H117" i="23"/>
  <c r="H119" i="23" s="1"/>
  <c r="G27" i="23"/>
  <c r="G29" i="23" s="1"/>
  <c r="G86" i="23"/>
  <c r="G88" i="23" s="1"/>
  <c r="G117" i="23"/>
  <c r="G119" i="23" s="1"/>
  <c r="F27" i="23"/>
  <c r="F29" i="23" s="1"/>
  <c r="F86" i="23"/>
  <c r="F88" i="23" s="1"/>
  <c r="F117" i="23"/>
  <c r="F119" i="23" s="1"/>
  <c r="J27" i="24"/>
  <c r="J29" i="24" s="1"/>
  <c r="J86" i="24"/>
  <c r="J88" i="24" s="1"/>
  <c r="J117" i="24"/>
  <c r="J119" i="24" s="1"/>
  <c r="R67" i="24"/>
  <c r="H27" i="24"/>
  <c r="H29" i="24" s="1"/>
  <c r="H117" i="24"/>
  <c r="H119" i="24" s="1"/>
  <c r="H86" i="24"/>
  <c r="H88" i="24" s="1"/>
  <c r="I117" i="24"/>
  <c r="I119" i="24" s="1"/>
  <c r="I27" i="24"/>
  <c r="I29" i="24" s="1"/>
  <c r="I86" i="24"/>
  <c r="I88" i="24" s="1"/>
  <c r="K117" i="24"/>
  <c r="K119" i="24" s="1"/>
  <c r="K86" i="24"/>
  <c r="K88" i="24" s="1"/>
  <c r="K27" i="24"/>
  <c r="K29" i="24" s="1"/>
  <c r="R26" i="24"/>
  <c r="R5" i="24"/>
  <c r="R13" i="24"/>
  <c r="R18" i="24"/>
  <c r="R16" i="24"/>
  <c r="R6" i="24"/>
  <c r="R7" i="24"/>
  <c r="R8" i="24"/>
  <c r="R9" i="24"/>
  <c r="R11" i="24"/>
  <c r="R12" i="24"/>
  <c r="R14" i="24"/>
  <c r="R15" i="24"/>
  <c r="R17" i="24"/>
  <c r="R19" i="24"/>
  <c r="R23" i="24"/>
  <c r="R21" i="24"/>
  <c r="R24" i="24"/>
  <c r="R25" i="24"/>
  <c r="R102" i="24"/>
  <c r="R112" i="24"/>
  <c r="R107" i="24"/>
  <c r="R108" i="24"/>
  <c r="R96" i="24"/>
  <c r="R97" i="24"/>
  <c r="R98" i="24"/>
  <c r="R99" i="24"/>
  <c r="R100" i="24"/>
  <c r="R101" i="24"/>
  <c r="R103" i="24"/>
  <c r="R104" i="24"/>
  <c r="R106" i="24"/>
  <c r="R109" i="24"/>
  <c r="R110" i="24"/>
  <c r="R111" i="24"/>
  <c r="R75" i="24"/>
  <c r="R80" i="24"/>
  <c r="R73" i="24"/>
  <c r="R78" i="24"/>
  <c r="R68" i="24"/>
  <c r="R69" i="24"/>
  <c r="R70" i="24"/>
  <c r="R71" i="24"/>
  <c r="R72" i="24"/>
  <c r="R74" i="24"/>
  <c r="R76" i="24"/>
  <c r="R77" i="24"/>
  <c r="R81" i="24"/>
  <c r="R37" i="24"/>
  <c r="R40" i="24"/>
  <c r="R41" i="24"/>
  <c r="R42" i="24"/>
  <c r="R43" i="24"/>
  <c r="R44" i="24"/>
  <c r="R46" i="24"/>
  <c r="R48" i="24"/>
  <c r="R39" i="24"/>
  <c r="R38" i="24"/>
  <c r="R49" i="24"/>
  <c r="R50" i="24"/>
  <c r="M102" i="24"/>
  <c r="M112" i="24"/>
  <c r="M107" i="24"/>
  <c r="M96" i="24"/>
  <c r="M97" i="24"/>
  <c r="M98" i="24"/>
  <c r="M99" i="24"/>
  <c r="M100" i="24"/>
  <c r="M101" i="24"/>
  <c r="M103" i="24"/>
  <c r="M104" i="24"/>
  <c r="M105" i="24"/>
  <c r="M106" i="24"/>
  <c r="M108" i="24"/>
  <c r="M109" i="24"/>
  <c r="M110" i="24"/>
  <c r="M111" i="24"/>
  <c r="M10" i="24"/>
  <c r="M13" i="24"/>
  <c r="M18" i="24"/>
  <c r="M22" i="24"/>
  <c r="M16" i="24"/>
  <c r="M7" i="24"/>
  <c r="M8" i="24"/>
  <c r="M9" i="24"/>
  <c r="M11" i="24"/>
  <c r="M12" i="24"/>
  <c r="M14" i="24"/>
  <c r="M15" i="24"/>
  <c r="M17" i="24"/>
  <c r="M19" i="24"/>
  <c r="M23" i="24"/>
  <c r="M21" i="24"/>
  <c r="M24" i="24"/>
  <c r="M25" i="24"/>
  <c r="M26" i="24"/>
  <c r="M80" i="24"/>
  <c r="M67" i="24"/>
  <c r="M73" i="24"/>
  <c r="M78" i="24"/>
  <c r="M68" i="24"/>
  <c r="M69" i="24"/>
  <c r="M70" i="24"/>
  <c r="M71" i="24"/>
  <c r="M72" i="24"/>
  <c r="M74" i="24"/>
  <c r="M76" i="24"/>
  <c r="M77" i="24"/>
  <c r="M81" i="24"/>
  <c r="M45" i="24"/>
  <c r="M47" i="24"/>
  <c r="M37" i="24"/>
  <c r="M40" i="24"/>
  <c r="M41" i="24"/>
  <c r="M43" i="24"/>
  <c r="M44" i="24"/>
  <c r="M46" i="24"/>
  <c r="M48" i="24"/>
  <c r="M39" i="24"/>
  <c r="M38" i="24"/>
  <c r="M49" i="24"/>
  <c r="M50" i="24"/>
  <c r="O117" i="24"/>
  <c r="O119" i="24" s="1"/>
  <c r="O27" i="24"/>
  <c r="O29" i="24" s="1"/>
  <c r="O86" i="24"/>
  <c r="O88" i="24" s="1"/>
  <c r="P27" i="24"/>
  <c r="P29" i="24" s="1"/>
  <c r="P117" i="24"/>
  <c r="P119" i="24" s="1"/>
  <c r="P86" i="24"/>
  <c r="P88" i="24" s="1"/>
  <c r="G27" i="24"/>
  <c r="G29" i="24" s="1"/>
  <c r="G117" i="24"/>
  <c r="G119" i="24" s="1"/>
  <c r="G86" i="24"/>
  <c r="G88" i="24" s="1"/>
  <c r="F27" i="24"/>
  <c r="F29" i="24" s="1"/>
  <c r="F117" i="24"/>
  <c r="F119" i="24" s="1"/>
  <c r="F86" i="24"/>
  <c r="F88" i="24" s="1"/>
  <c r="J27" i="2"/>
  <c r="J29" i="2" s="1"/>
  <c r="J86" i="2"/>
  <c r="J88" i="2" s="1"/>
  <c r="J117" i="2"/>
  <c r="J119" i="2" s="1"/>
  <c r="K27" i="2"/>
  <c r="K29" i="2" s="1"/>
  <c r="K86" i="2"/>
  <c r="K88" i="2" s="1"/>
  <c r="K117" i="2"/>
  <c r="K119" i="2" s="1"/>
  <c r="R8" i="2"/>
  <c r="R9" i="2"/>
  <c r="R25" i="2"/>
  <c r="R15" i="2"/>
  <c r="R17" i="2"/>
  <c r="R23" i="2"/>
  <c r="R21" i="2"/>
  <c r="R5" i="2"/>
  <c r="R6" i="2"/>
  <c r="R7" i="2"/>
  <c r="R10" i="2"/>
  <c r="R11" i="2"/>
  <c r="R12" i="2"/>
  <c r="R14" i="2"/>
  <c r="R16" i="2"/>
  <c r="R19" i="2"/>
  <c r="R22" i="2"/>
  <c r="R24" i="2"/>
  <c r="R26" i="2"/>
  <c r="R69" i="2"/>
  <c r="R71" i="2"/>
  <c r="R81" i="2"/>
  <c r="R68" i="2"/>
  <c r="R70" i="2"/>
  <c r="R72" i="2"/>
  <c r="R73" i="2"/>
  <c r="R74" i="2"/>
  <c r="R75" i="2"/>
  <c r="R76" i="2"/>
  <c r="R77" i="2"/>
  <c r="R78" i="2"/>
  <c r="R80" i="2"/>
  <c r="R37" i="2"/>
  <c r="R40" i="2"/>
  <c r="R41" i="2"/>
  <c r="R42" i="2"/>
  <c r="R43" i="2"/>
  <c r="R44" i="2"/>
  <c r="R46" i="2"/>
  <c r="R48" i="2"/>
  <c r="R39" i="2"/>
  <c r="R38" i="2"/>
  <c r="R49" i="2"/>
  <c r="R50" i="2"/>
  <c r="R97" i="2"/>
  <c r="R98" i="2"/>
  <c r="R99" i="2"/>
  <c r="R100" i="2"/>
  <c r="R102" i="2"/>
  <c r="R103" i="2"/>
  <c r="R104" i="2"/>
  <c r="R105" i="2"/>
  <c r="R106" i="2"/>
  <c r="R107" i="2"/>
  <c r="R108" i="2"/>
  <c r="R109" i="2"/>
  <c r="R110" i="2"/>
  <c r="R111" i="2"/>
  <c r="R112" i="2"/>
  <c r="M8" i="2"/>
  <c r="M9" i="2"/>
  <c r="M17" i="2"/>
  <c r="M23" i="2"/>
  <c r="M21" i="2"/>
  <c r="M6" i="2"/>
  <c r="M7" i="2"/>
  <c r="M10" i="2"/>
  <c r="M25" i="2"/>
  <c r="M11" i="2"/>
  <c r="M12" i="2"/>
  <c r="M13" i="2"/>
  <c r="M14" i="2"/>
  <c r="M15" i="2"/>
  <c r="M16" i="2"/>
  <c r="M18" i="2"/>
  <c r="M19" i="2"/>
  <c r="M22" i="2"/>
  <c r="M24" i="2"/>
  <c r="M26" i="2"/>
  <c r="M69" i="2"/>
  <c r="M71" i="2"/>
  <c r="M67" i="2"/>
  <c r="M68" i="2"/>
  <c r="M70" i="2"/>
  <c r="M72" i="2"/>
  <c r="M73" i="2"/>
  <c r="M74" i="2"/>
  <c r="M75" i="2"/>
  <c r="M76" i="2"/>
  <c r="M77" i="2"/>
  <c r="M78" i="2"/>
  <c r="M80" i="2"/>
  <c r="M81" i="2"/>
  <c r="M45" i="2"/>
  <c r="M47" i="2"/>
  <c r="M37" i="2"/>
  <c r="M40" i="2"/>
  <c r="M41" i="2"/>
  <c r="M42" i="2"/>
  <c r="M44" i="2"/>
  <c r="M46" i="2"/>
  <c r="M48" i="2"/>
  <c r="M39" i="2"/>
  <c r="M38" i="2"/>
  <c r="M49" i="2"/>
  <c r="M50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O27" i="2"/>
  <c r="O29" i="2" s="1"/>
  <c r="O86" i="2"/>
  <c r="O88" i="2" s="1"/>
  <c r="O117" i="2"/>
  <c r="O119" i="2" s="1"/>
  <c r="P27" i="2"/>
  <c r="P29" i="2" s="1"/>
  <c r="P86" i="2"/>
  <c r="P88" i="2" s="1"/>
  <c r="P117" i="2"/>
  <c r="P119" i="2" s="1"/>
  <c r="I27" i="2"/>
  <c r="I29" i="2" s="1"/>
  <c r="I86" i="2"/>
  <c r="I88" i="2" s="1"/>
  <c r="I117" i="2"/>
  <c r="I119" i="2" s="1"/>
  <c r="H27" i="2"/>
  <c r="H29" i="2" s="1"/>
  <c r="H86" i="2"/>
  <c r="H88" i="2" s="1"/>
  <c r="H117" i="2"/>
  <c r="H119" i="2" s="1"/>
  <c r="G27" i="2"/>
  <c r="G29" i="2" s="1"/>
  <c r="G86" i="2"/>
  <c r="G88" i="2" s="1"/>
  <c r="G117" i="2"/>
  <c r="G119" i="2" s="1"/>
  <c r="F27" i="2"/>
  <c r="F29" i="2" s="1"/>
  <c r="F86" i="2"/>
  <c r="F88" i="2" s="1"/>
  <c r="F117" i="2"/>
  <c r="F119" i="2" s="1"/>
  <c r="M31" i="20"/>
  <c r="M131" i="20" s="1"/>
  <c r="M136" i="20"/>
  <c r="M90" i="20"/>
  <c r="M141" i="20" s="1"/>
  <c r="M121" i="20"/>
  <c r="M146" i="20" s="1"/>
  <c r="L77" i="20"/>
  <c r="R77" i="20" s="1"/>
  <c r="K27" i="20"/>
  <c r="K29" i="20" s="1"/>
  <c r="K86" i="20"/>
  <c r="K88" i="20" s="1"/>
  <c r="K117" i="20"/>
  <c r="K119" i="20" s="1"/>
  <c r="K59" i="20"/>
  <c r="L9" i="20"/>
  <c r="R9" i="20" s="1"/>
  <c r="L17" i="20"/>
  <c r="R17" i="20" s="1"/>
  <c r="L21" i="20"/>
  <c r="R21" i="20" s="1"/>
  <c r="L5" i="20"/>
  <c r="R5" i="20" s="1"/>
  <c r="L6" i="20"/>
  <c r="R6" i="20" s="1"/>
  <c r="L7" i="20"/>
  <c r="R7" i="20" s="1"/>
  <c r="L8" i="20"/>
  <c r="R8" i="20" s="1"/>
  <c r="L25" i="20"/>
  <c r="R25" i="20" s="1"/>
  <c r="L11" i="20"/>
  <c r="R11" i="20" s="1"/>
  <c r="L14" i="20"/>
  <c r="R14" i="20" s="1"/>
  <c r="L15" i="20"/>
  <c r="R15" i="20" s="1"/>
  <c r="L18" i="20"/>
  <c r="R18" i="20" s="1"/>
  <c r="L19" i="20"/>
  <c r="R19" i="20" s="1"/>
  <c r="L23" i="20"/>
  <c r="R23" i="20" s="1"/>
  <c r="R24" i="20"/>
  <c r="L10" i="20"/>
  <c r="R10" i="20" s="1"/>
  <c r="L12" i="20"/>
  <c r="R12" i="20" s="1"/>
  <c r="L26" i="20"/>
  <c r="R26" i="20" s="1"/>
  <c r="L13" i="20"/>
  <c r="R13" i="20" s="1"/>
  <c r="L16" i="20"/>
  <c r="R16" i="20" s="1"/>
  <c r="L71" i="20"/>
  <c r="R71" i="20" s="1"/>
  <c r="L67" i="20"/>
  <c r="R67" i="20" s="1"/>
  <c r="L68" i="20"/>
  <c r="R68" i="20" s="1"/>
  <c r="L69" i="20"/>
  <c r="R69" i="20" s="1"/>
  <c r="L70" i="20"/>
  <c r="R70" i="20" s="1"/>
  <c r="L72" i="20"/>
  <c r="R72" i="20" s="1"/>
  <c r="L73" i="20"/>
  <c r="R73" i="20" s="1"/>
  <c r="L74" i="20"/>
  <c r="R74" i="20" s="1"/>
  <c r="R75" i="20"/>
  <c r="L76" i="20"/>
  <c r="R76" i="20" s="1"/>
  <c r="L80" i="20"/>
  <c r="R80" i="20" s="1"/>
  <c r="L81" i="20"/>
  <c r="R81" i="20" s="1"/>
  <c r="L78" i="20"/>
  <c r="R78" i="20" s="1"/>
  <c r="L108" i="20"/>
  <c r="R108" i="20" s="1"/>
  <c r="L96" i="20"/>
  <c r="R96" i="20" s="1"/>
  <c r="L97" i="20"/>
  <c r="R97" i="20" s="1"/>
  <c r="L98" i="20"/>
  <c r="R98" i="20" s="1"/>
  <c r="L99" i="20"/>
  <c r="R99" i="20" s="1"/>
  <c r="L103" i="20"/>
  <c r="R103" i="20" s="1"/>
  <c r="L105" i="20"/>
  <c r="R105" i="20" s="1"/>
  <c r="L106" i="20"/>
  <c r="R106" i="20" s="1"/>
  <c r="L110" i="20"/>
  <c r="R110" i="20" s="1"/>
  <c r="L109" i="20"/>
  <c r="R109" i="20" s="1"/>
  <c r="R111" i="20"/>
  <c r="L112" i="20"/>
  <c r="R112" i="20" s="1"/>
  <c r="L101" i="20"/>
  <c r="R101" i="20" s="1"/>
  <c r="L107" i="20"/>
  <c r="R107" i="20" s="1"/>
  <c r="L102" i="20"/>
  <c r="R102" i="20" s="1"/>
  <c r="L100" i="20"/>
  <c r="L104" i="20"/>
  <c r="R104" i="20" s="1"/>
  <c r="R45" i="20"/>
  <c r="L47" i="20"/>
  <c r="L37" i="20"/>
  <c r="R37" i="20" s="1"/>
  <c r="L40" i="20"/>
  <c r="R40" i="20" s="1"/>
  <c r="L41" i="20"/>
  <c r="R41" i="20" s="1"/>
  <c r="L42" i="20"/>
  <c r="L43" i="20"/>
  <c r="R43" i="20" s="1"/>
  <c r="L44" i="20"/>
  <c r="R44" i="20" s="1"/>
  <c r="L46" i="20"/>
  <c r="R46" i="20" s="1"/>
  <c r="L48" i="20"/>
  <c r="R48" i="20" s="1"/>
  <c r="L39" i="20"/>
  <c r="R39" i="20" s="1"/>
  <c r="L38" i="20"/>
  <c r="R38" i="20" s="1"/>
  <c r="L49" i="20"/>
  <c r="R49" i="20" s="1"/>
  <c r="L50" i="20"/>
  <c r="R50" i="20" s="1"/>
  <c r="M9" i="20"/>
  <c r="M17" i="20"/>
  <c r="M21" i="20"/>
  <c r="M5" i="20"/>
  <c r="M8" i="20"/>
  <c r="M18" i="20"/>
  <c r="M23" i="20"/>
  <c r="M22" i="20"/>
  <c r="M24" i="20"/>
  <c r="M10" i="20"/>
  <c r="M13" i="20"/>
  <c r="M16" i="20"/>
  <c r="M11" i="20"/>
  <c r="M14" i="20"/>
  <c r="M12" i="20"/>
  <c r="M6" i="20"/>
  <c r="M7" i="20"/>
  <c r="M15" i="20"/>
  <c r="M19" i="20"/>
  <c r="M25" i="20"/>
  <c r="M26" i="20"/>
  <c r="M71" i="20"/>
  <c r="M77" i="20"/>
  <c r="M67" i="20"/>
  <c r="M68" i="20"/>
  <c r="M70" i="20"/>
  <c r="M72" i="20"/>
  <c r="M73" i="20"/>
  <c r="M74" i="20"/>
  <c r="M75" i="20"/>
  <c r="M76" i="20"/>
  <c r="M80" i="20"/>
  <c r="M81" i="20"/>
  <c r="M78" i="20"/>
  <c r="M69" i="20"/>
  <c r="M108" i="20"/>
  <c r="M96" i="20"/>
  <c r="M98" i="20"/>
  <c r="M99" i="20"/>
  <c r="M105" i="20"/>
  <c r="M110" i="20"/>
  <c r="M109" i="20"/>
  <c r="M111" i="20"/>
  <c r="M101" i="20"/>
  <c r="M107" i="20"/>
  <c r="M102" i="20"/>
  <c r="M100" i="20"/>
  <c r="M97" i="20"/>
  <c r="M103" i="20"/>
  <c r="M104" i="20"/>
  <c r="M106" i="20"/>
  <c r="M112" i="20"/>
  <c r="M45" i="20"/>
  <c r="M37" i="20"/>
  <c r="M40" i="20"/>
  <c r="M41" i="20"/>
  <c r="M48" i="20"/>
  <c r="M39" i="20"/>
  <c r="M50" i="20"/>
  <c r="M42" i="20"/>
  <c r="M44" i="20"/>
  <c r="M46" i="20"/>
  <c r="M38" i="20"/>
  <c r="O27" i="20"/>
  <c r="O29" i="20" s="1"/>
  <c r="O86" i="20"/>
  <c r="O88" i="20" s="1"/>
  <c r="O117" i="20"/>
  <c r="O119" i="20" s="1"/>
  <c r="O59" i="20"/>
  <c r="P27" i="20"/>
  <c r="P29" i="20" s="1"/>
  <c r="P86" i="20"/>
  <c r="P88" i="20" s="1"/>
  <c r="P117" i="20"/>
  <c r="P119" i="20" s="1"/>
  <c r="P59" i="20"/>
  <c r="H27" i="20"/>
  <c r="H29" i="20" s="1"/>
  <c r="H86" i="20"/>
  <c r="H88" i="20" s="1"/>
  <c r="H117" i="20"/>
  <c r="H119" i="20" s="1"/>
  <c r="H59" i="20"/>
  <c r="I27" i="20"/>
  <c r="I29" i="20" s="1"/>
  <c r="I86" i="20"/>
  <c r="I88" i="20" s="1"/>
  <c r="I117" i="20"/>
  <c r="I119" i="20" s="1"/>
  <c r="I59" i="20"/>
  <c r="J27" i="20"/>
  <c r="J29" i="20" s="1"/>
  <c r="J86" i="20"/>
  <c r="J88" i="20" s="1"/>
  <c r="J117" i="20"/>
  <c r="J119" i="20" s="1"/>
  <c r="J59" i="20"/>
  <c r="G27" i="20"/>
  <c r="G29" i="20" s="1"/>
  <c r="G86" i="20"/>
  <c r="G88" i="20" s="1"/>
  <c r="G117" i="20"/>
  <c r="G119" i="20" s="1"/>
  <c r="G59" i="20"/>
  <c r="F27" i="20"/>
  <c r="F29" i="20" s="1"/>
  <c r="F86" i="20"/>
  <c r="F88" i="20" s="1"/>
  <c r="F117" i="20"/>
  <c r="F119" i="20" s="1"/>
  <c r="F59" i="20"/>
  <c r="M122" i="1"/>
  <c r="M147" i="1" s="1"/>
  <c r="M90" i="1"/>
  <c r="M142" i="1" s="1"/>
  <c r="M61" i="1"/>
  <c r="M137" i="1" s="1"/>
  <c r="M90" i="17"/>
  <c r="M142" i="17" s="1"/>
  <c r="M132" i="17"/>
  <c r="M61" i="18"/>
  <c r="M137" i="18" s="1"/>
  <c r="M132" i="18"/>
  <c r="M121" i="4"/>
  <c r="M146" i="4" s="1"/>
  <c r="M141" i="4"/>
  <c r="L141" i="4"/>
  <c r="L61" i="4"/>
  <c r="L136" i="4" s="1"/>
  <c r="M31" i="4"/>
  <c r="M131" i="4" s="1"/>
  <c r="L131" i="4"/>
  <c r="K135" i="25"/>
  <c r="K145" i="25"/>
  <c r="K140" i="25"/>
  <c r="K130" i="25"/>
  <c r="I135" i="25"/>
  <c r="I145" i="25"/>
  <c r="I140" i="25"/>
  <c r="I130" i="25"/>
  <c r="M145" i="25"/>
  <c r="L120" i="25"/>
  <c r="L145" i="25" s="1"/>
  <c r="M140" i="25"/>
  <c r="M61" i="25"/>
  <c r="M135" i="25" s="1"/>
  <c r="M31" i="25"/>
  <c r="M130" i="25" s="1"/>
  <c r="M120" i="26"/>
  <c r="M145" i="26" s="1"/>
  <c r="L120" i="26"/>
  <c r="L145" i="26" s="1"/>
  <c r="M140" i="26"/>
  <c r="L140" i="26"/>
  <c r="M135" i="26"/>
  <c r="L61" i="26"/>
  <c r="L135" i="26" s="1"/>
  <c r="M31" i="26"/>
  <c r="M130" i="26" s="1"/>
  <c r="L130" i="26"/>
  <c r="K146" i="3"/>
  <c r="K141" i="3"/>
  <c r="K136" i="3"/>
  <c r="K131" i="3"/>
  <c r="I146" i="3"/>
  <c r="I141" i="3"/>
  <c r="I136" i="3"/>
  <c r="I131" i="3"/>
  <c r="M146" i="3"/>
  <c r="L121" i="3"/>
  <c r="L146" i="3" s="1"/>
  <c r="M90" i="3"/>
  <c r="M141" i="3" s="1"/>
  <c r="L141" i="3"/>
  <c r="M136" i="3"/>
  <c r="L61" i="3"/>
  <c r="L136" i="3" s="1"/>
  <c r="M131" i="3"/>
  <c r="L131" i="3"/>
  <c r="M146" i="23"/>
  <c r="L121" i="23"/>
  <c r="L146" i="23" s="1"/>
  <c r="M141" i="23"/>
  <c r="L141" i="23"/>
  <c r="M61" i="23"/>
  <c r="M136" i="23" s="1"/>
  <c r="L61" i="23"/>
  <c r="L136" i="23" s="1"/>
  <c r="M131" i="23"/>
  <c r="L131" i="23"/>
  <c r="K146" i="24"/>
  <c r="K141" i="24"/>
  <c r="K136" i="24"/>
  <c r="K131" i="24"/>
  <c r="I146" i="24"/>
  <c r="I141" i="24"/>
  <c r="I136" i="24"/>
  <c r="I131" i="24"/>
  <c r="M121" i="24"/>
  <c r="M146" i="24" s="1"/>
  <c r="L121" i="24"/>
  <c r="L146" i="24" s="1"/>
  <c r="M90" i="24"/>
  <c r="M141" i="24" s="1"/>
  <c r="L141" i="24"/>
  <c r="M61" i="24"/>
  <c r="M136" i="24" s="1"/>
  <c r="L61" i="24"/>
  <c r="L136" i="24" s="1"/>
  <c r="M131" i="24"/>
  <c r="L131" i="24"/>
  <c r="K146" i="2"/>
  <c r="K141" i="2"/>
  <c r="K136" i="2"/>
  <c r="K131" i="2"/>
  <c r="I146" i="2"/>
  <c r="I141" i="2"/>
  <c r="I136" i="2"/>
  <c r="I131" i="2"/>
  <c r="K145" i="19"/>
  <c r="K140" i="19"/>
  <c r="K135" i="19"/>
  <c r="K130" i="19"/>
  <c r="I145" i="19"/>
  <c r="I140" i="19"/>
  <c r="I135" i="19"/>
  <c r="I130" i="19"/>
  <c r="J147" i="1"/>
  <c r="J142" i="1"/>
  <c r="J137" i="1"/>
  <c r="J132" i="1"/>
  <c r="M121" i="2"/>
  <c r="M146" i="2" s="1"/>
  <c r="L121" i="2"/>
  <c r="L146" i="2" s="1"/>
  <c r="M90" i="2"/>
  <c r="M141" i="2" s="1"/>
  <c r="L141" i="2"/>
  <c r="M61" i="2"/>
  <c r="M136" i="2" s="1"/>
  <c r="L61" i="2"/>
  <c r="L136" i="2" s="1"/>
  <c r="M31" i="2"/>
  <c r="M131" i="2" s="1"/>
  <c r="L131" i="2"/>
  <c r="M145" i="19"/>
  <c r="L120" i="19"/>
  <c r="L145" i="19" s="1"/>
  <c r="M31" i="19"/>
  <c r="M130" i="19" s="1"/>
  <c r="L130" i="19"/>
  <c r="K146" i="20"/>
  <c r="K141" i="20"/>
  <c r="K136" i="20"/>
  <c r="K131" i="20"/>
  <c r="L121" i="20"/>
  <c r="L146" i="20" s="1"/>
  <c r="L141" i="20"/>
  <c r="L61" i="20"/>
  <c r="L136" i="20" s="1"/>
  <c r="L131" i="20"/>
  <c r="I146" i="20"/>
  <c r="I141" i="20"/>
  <c r="I136" i="20"/>
  <c r="I131" i="20"/>
  <c r="L122" i="1"/>
  <c r="L147" i="1" s="1"/>
  <c r="L142" i="1"/>
  <c r="L61" i="1"/>
  <c r="L137" i="1" s="1"/>
  <c r="L132" i="1"/>
  <c r="L152" i="1" s="1"/>
  <c r="L122" i="17"/>
  <c r="L147" i="17" s="1"/>
  <c r="L142" i="17"/>
  <c r="L61" i="17"/>
  <c r="L137" i="17" s="1"/>
  <c r="L132" i="17"/>
  <c r="L122" i="18"/>
  <c r="L147" i="18" s="1"/>
  <c r="L142" i="18"/>
  <c r="L61" i="18"/>
  <c r="L137" i="18" s="1"/>
  <c r="L132" i="18"/>
  <c r="G137" i="5"/>
  <c r="H137" i="5"/>
  <c r="J137" i="5"/>
  <c r="L132" i="5"/>
  <c r="M132" i="5"/>
  <c r="J132" i="5"/>
  <c r="M90" i="5"/>
  <c r="M142" i="5" s="1"/>
  <c r="L142" i="5"/>
  <c r="L137" i="5"/>
  <c r="E96" i="5"/>
  <c r="E97" i="5"/>
  <c r="E98" i="5"/>
  <c r="E99" i="5"/>
  <c r="E100" i="5"/>
  <c r="E101" i="5"/>
  <c r="E102" i="5"/>
  <c r="E103" i="5"/>
  <c r="E105" i="5"/>
  <c r="E106" i="5"/>
  <c r="E107" i="5"/>
  <c r="E108" i="5"/>
  <c r="E109" i="5"/>
  <c r="E110" i="5"/>
  <c r="E111" i="5"/>
  <c r="E113" i="5"/>
  <c r="E81" i="5"/>
  <c r="E74" i="5"/>
  <c r="E67" i="5"/>
  <c r="E69" i="5"/>
  <c r="E70" i="5"/>
  <c r="E71" i="5"/>
  <c r="E72" i="5"/>
  <c r="E73" i="5"/>
  <c r="E75" i="5"/>
  <c r="E76" i="5"/>
  <c r="E77" i="5"/>
  <c r="E78" i="5"/>
  <c r="E5" i="5"/>
  <c r="E6" i="5"/>
  <c r="E7" i="5"/>
  <c r="E10" i="5"/>
  <c r="E8" i="5"/>
  <c r="E11" i="5"/>
  <c r="E12" i="5"/>
  <c r="E13" i="5"/>
  <c r="E14" i="5"/>
  <c r="E15" i="5"/>
  <c r="E17" i="5"/>
  <c r="E18" i="5"/>
  <c r="E19" i="5"/>
  <c r="E21" i="5"/>
  <c r="E22" i="5"/>
  <c r="E24" i="5"/>
  <c r="E25" i="5"/>
  <c r="E26" i="5"/>
  <c r="Q132" i="20"/>
  <c r="E132" i="20"/>
  <c r="E86" i="20"/>
  <c r="E137" i="20" s="1"/>
  <c r="Q86" i="20"/>
  <c r="Q137" i="20" s="1"/>
  <c r="E117" i="20"/>
  <c r="E142" i="20" s="1"/>
  <c r="Q117" i="20"/>
  <c r="Q142" i="20" s="1"/>
  <c r="E118" i="1"/>
  <c r="E143" i="1" s="1"/>
  <c r="Q118" i="1"/>
  <c r="Q143" i="1" s="1"/>
  <c r="E86" i="1"/>
  <c r="E138" i="1" s="1"/>
  <c r="Q86" i="1"/>
  <c r="Q138" i="1" s="1"/>
  <c r="E133" i="1"/>
  <c r="Q118" i="17"/>
  <c r="Q143" i="17" s="1"/>
  <c r="E118" i="17"/>
  <c r="E143" i="17" s="1"/>
  <c r="Q86" i="17"/>
  <c r="Q138" i="17" s="1"/>
  <c r="E86" i="17"/>
  <c r="E138" i="17" s="1"/>
  <c r="Q133" i="17"/>
  <c r="E133" i="17"/>
  <c r="Q143" i="18"/>
  <c r="E118" i="18"/>
  <c r="E143" i="18" s="1"/>
  <c r="Q86" i="18"/>
  <c r="Q138" i="18" s="1"/>
  <c r="E86" i="18"/>
  <c r="E138" i="18" s="1"/>
  <c r="E27" i="18"/>
  <c r="E128" i="18" s="1"/>
  <c r="Q133" i="18"/>
  <c r="E133" i="18"/>
  <c r="M147" i="5"/>
  <c r="J142" i="5"/>
  <c r="J147" i="5"/>
  <c r="O132" i="5"/>
  <c r="O137" i="5"/>
  <c r="O142" i="5"/>
  <c r="O147" i="5"/>
  <c r="P137" i="5"/>
  <c r="P142" i="5"/>
  <c r="P147" i="5"/>
  <c r="G132" i="5"/>
  <c r="G142" i="5"/>
  <c r="G147" i="5"/>
  <c r="H132" i="5"/>
  <c r="H142" i="5"/>
  <c r="H147" i="5"/>
  <c r="I146" i="4"/>
  <c r="I141" i="4"/>
  <c r="I136" i="4"/>
  <c r="I131" i="4"/>
  <c r="J146" i="4"/>
  <c r="J141" i="4"/>
  <c r="J136" i="4"/>
  <c r="J131" i="4"/>
  <c r="K146" i="4"/>
  <c r="K141" i="4"/>
  <c r="K136" i="4"/>
  <c r="K131" i="4"/>
  <c r="J145" i="25"/>
  <c r="J140" i="25"/>
  <c r="J135" i="25"/>
  <c r="J130" i="25"/>
  <c r="O145" i="25"/>
  <c r="O140" i="25"/>
  <c r="O135" i="25"/>
  <c r="O130" i="25"/>
  <c r="I145" i="26"/>
  <c r="I140" i="26"/>
  <c r="I135" i="26"/>
  <c r="I130" i="26"/>
  <c r="J145" i="26"/>
  <c r="J140" i="26"/>
  <c r="J135" i="26"/>
  <c r="J130" i="26"/>
  <c r="K145" i="26"/>
  <c r="K140" i="26"/>
  <c r="K135" i="26"/>
  <c r="K130" i="26"/>
  <c r="J146" i="3"/>
  <c r="J141" i="3"/>
  <c r="J136" i="3"/>
  <c r="J131" i="3"/>
  <c r="I146" i="23"/>
  <c r="I141" i="23"/>
  <c r="I136" i="23"/>
  <c r="I131" i="23"/>
  <c r="J146" i="23"/>
  <c r="J141" i="23"/>
  <c r="J136" i="23"/>
  <c r="J131" i="23"/>
  <c r="K146" i="23"/>
  <c r="K141" i="23"/>
  <c r="K136" i="23"/>
  <c r="K131" i="23"/>
  <c r="J146" i="24"/>
  <c r="J141" i="24"/>
  <c r="J136" i="24"/>
  <c r="J131" i="24"/>
  <c r="M89" i="19"/>
  <c r="M140" i="19" s="1"/>
  <c r="M61" i="19"/>
  <c r="M135" i="19" s="1"/>
  <c r="O145" i="19"/>
  <c r="O140" i="19"/>
  <c r="O135" i="19"/>
  <c r="O130" i="19"/>
  <c r="L140" i="19"/>
  <c r="L61" i="19"/>
  <c r="L135" i="19" s="1"/>
  <c r="J146" i="20"/>
  <c r="J141" i="20"/>
  <c r="J136" i="20"/>
  <c r="J131" i="20"/>
  <c r="O146" i="20"/>
  <c r="O141" i="20"/>
  <c r="O136" i="20"/>
  <c r="O131" i="20"/>
  <c r="O142" i="1"/>
  <c r="J147" i="17"/>
  <c r="J132" i="17"/>
  <c r="L144" i="17"/>
  <c r="J142" i="17"/>
  <c r="L139" i="17"/>
  <c r="J137" i="17"/>
  <c r="L134" i="17"/>
  <c r="L129" i="17"/>
  <c r="J147" i="18"/>
  <c r="J132" i="18"/>
  <c r="J137" i="18"/>
  <c r="J142" i="18"/>
  <c r="O147" i="18"/>
  <c r="O142" i="18"/>
  <c r="O137" i="18"/>
  <c r="O132" i="18"/>
  <c r="Q142" i="4"/>
  <c r="E117" i="4"/>
  <c r="E142" i="4" s="1"/>
  <c r="Q86" i="4"/>
  <c r="Q137" i="4" s="1"/>
  <c r="E86" i="4"/>
  <c r="E137" i="4" s="1"/>
  <c r="Q132" i="4"/>
  <c r="E132" i="4"/>
  <c r="Q127" i="4"/>
  <c r="Q116" i="25"/>
  <c r="Q141" i="25" s="1"/>
  <c r="E116" i="25"/>
  <c r="E141" i="25" s="1"/>
  <c r="Q85" i="25"/>
  <c r="Q136" i="25" s="1"/>
  <c r="E85" i="25"/>
  <c r="E136" i="25" s="1"/>
  <c r="Q131" i="25"/>
  <c r="E131" i="25"/>
  <c r="O135" i="26"/>
  <c r="Q116" i="26"/>
  <c r="Q141" i="26" s="1"/>
  <c r="E116" i="26"/>
  <c r="E141" i="26" s="1"/>
  <c r="Q85" i="26"/>
  <c r="Q136" i="26" s="1"/>
  <c r="E85" i="26"/>
  <c r="E136" i="26" s="1"/>
  <c r="E131" i="26"/>
  <c r="O136" i="3"/>
  <c r="Q117" i="3"/>
  <c r="Q142" i="3" s="1"/>
  <c r="E117" i="3"/>
  <c r="E142" i="3" s="1"/>
  <c r="Q137" i="3"/>
  <c r="E86" i="3"/>
  <c r="E137" i="3" s="1"/>
  <c r="Q132" i="3"/>
  <c r="E132" i="3"/>
  <c r="O146" i="23"/>
  <c r="O145" i="26"/>
  <c r="O140" i="26"/>
  <c r="O130" i="26"/>
  <c r="P145" i="26"/>
  <c r="P140" i="26"/>
  <c r="P135" i="26"/>
  <c r="P130" i="26"/>
  <c r="Q27" i="26"/>
  <c r="Q126" i="26" s="1"/>
  <c r="E126" i="26"/>
  <c r="H145" i="26"/>
  <c r="H140" i="26"/>
  <c r="H135" i="26"/>
  <c r="H130" i="26"/>
  <c r="G145" i="26"/>
  <c r="G140" i="26"/>
  <c r="G135" i="26"/>
  <c r="G130" i="26"/>
  <c r="F145" i="26"/>
  <c r="F140" i="26"/>
  <c r="F135" i="26"/>
  <c r="F130" i="26"/>
  <c r="P145" i="25"/>
  <c r="P140" i="25"/>
  <c r="P135" i="25"/>
  <c r="P130" i="25"/>
  <c r="Q27" i="25"/>
  <c r="Q126" i="25" s="1"/>
  <c r="E27" i="25"/>
  <c r="E126" i="25" s="1"/>
  <c r="H145" i="25"/>
  <c r="H140" i="25"/>
  <c r="H135" i="25"/>
  <c r="H130" i="25"/>
  <c r="G145" i="25"/>
  <c r="G140" i="25"/>
  <c r="G135" i="25"/>
  <c r="G130" i="25"/>
  <c r="F145" i="25"/>
  <c r="F140" i="25"/>
  <c r="F135" i="25"/>
  <c r="F130" i="25"/>
  <c r="O146" i="4"/>
  <c r="O141" i="4"/>
  <c r="O136" i="4"/>
  <c r="O131" i="4"/>
  <c r="P146" i="4"/>
  <c r="P141" i="4"/>
  <c r="P136" i="4"/>
  <c r="P131" i="4"/>
  <c r="E27" i="4"/>
  <c r="E127" i="4" s="1"/>
  <c r="H146" i="4"/>
  <c r="H141" i="4"/>
  <c r="H136" i="4"/>
  <c r="H131" i="4"/>
  <c r="G146" i="4"/>
  <c r="G141" i="4"/>
  <c r="G136" i="4"/>
  <c r="G131" i="4"/>
  <c r="F146" i="4"/>
  <c r="F141" i="4"/>
  <c r="F136" i="4"/>
  <c r="F131" i="4"/>
  <c r="P132" i="18"/>
  <c r="P137" i="18"/>
  <c r="P142" i="18"/>
  <c r="P147" i="18"/>
  <c r="H147" i="18"/>
  <c r="H132" i="18"/>
  <c r="H137" i="18"/>
  <c r="H142" i="18"/>
  <c r="G147" i="18"/>
  <c r="G132" i="18"/>
  <c r="G137" i="18"/>
  <c r="G142" i="18"/>
  <c r="F147" i="18"/>
  <c r="F132" i="18"/>
  <c r="F137" i="18"/>
  <c r="F142" i="18"/>
  <c r="P132" i="17"/>
  <c r="P137" i="17"/>
  <c r="P142" i="17"/>
  <c r="P147" i="17"/>
  <c r="O132" i="17"/>
  <c r="O137" i="17"/>
  <c r="O142" i="17"/>
  <c r="O147" i="17"/>
  <c r="Q27" i="17"/>
  <c r="Q128" i="17" s="1"/>
  <c r="E27" i="17"/>
  <c r="E128" i="17" s="1"/>
  <c r="H147" i="17"/>
  <c r="H142" i="17"/>
  <c r="H137" i="17"/>
  <c r="H132" i="17"/>
  <c r="G147" i="17"/>
  <c r="G142" i="17"/>
  <c r="G132" i="17"/>
  <c r="G137" i="17"/>
  <c r="F147" i="17"/>
  <c r="F132" i="17"/>
  <c r="F142" i="17"/>
  <c r="F137" i="17"/>
  <c r="P132" i="1"/>
  <c r="P137" i="1"/>
  <c r="P142" i="1"/>
  <c r="P147" i="1"/>
  <c r="O132" i="1"/>
  <c r="O137" i="1"/>
  <c r="O147" i="1"/>
  <c r="Q128" i="1"/>
  <c r="E27" i="1"/>
  <c r="E128" i="1" s="1"/>
  <c r="H147" i="1"/>
  <c r="H142" i="1"/>
  <c r="H137" i="1"/>
  <c r="H132" i="1"/>
  <c r="G147" i="1"/>
  <c r="G142" i="1"/>
  <c r="G137" i="1"/>
  <c r="G132" i="1"/>
  <c r="F147" i="1"/>
  <c r="F142" i="1"/>
  <c r="F137" i="1"/>
  <c r="F132" i="1"/>
  <c r="P146" i="20"/>
  <c r="P141" i="20"/>
  <c r="P136" i="20"/>
  <c r="P131" i="20"/>
  <c r="Q27" i="20"/>
  <c r="Q127" i="20" s="1"/>
  <c r="E27" i="20"/>
  <c r="E127" i="20" s="1"/>
  <c r="H146" i="20"/>
  <c r="H141" i="20"/>
  <c r="H136" i="20"/>
  <c r="H131" i="20"/>
  <c r="G146" i="20"/>
  <c r="G141" i="20"/>
  <c r="G136" i="20"/>
  <c r="G131" i="20"/>
  <c r="F146" i="20"/>
  <c r="F141" i="20"/>
  <c r="F136" i="20"/>
  <c r="F131" i="20"/>
  <c r="D131" i="19"/>
  <c r="D136" i="19"/>
  <c r="D116" i="19"/>
  <c r="D141" i="19" s="1"/>
  <c r="J140" i="19"/>
  <c r="J135" i="19"/>
  <c r="Q116" i="19"/>
  <c r="Q141" i="19" s="1"/>
  <c r="Q85" i="19"/>
  <c r="Q136" i="19" s="1"/>
  <c r="Q131" i="19"/>
  <c r="P145" i="19"/>
  <c r="P140" i="19"/>
  <c r="P135" i="19"/>
  <c r="P130" i="19"/>
  <c r="P150" i="19" s="1"/>
  <c r="Q126" i="19"/>
  <c r="F130" i="19"/>
  <c r="G130" i="19"/>
  <c r="H130" i="19"/>
  <c r="J130" i="19"/>
  <c r="F135" i="19"/>
  <c r="G135" i="19"/>
  <c r="H135" i="19"/>
  <c r="F140" i="19"/>
  <c r="G140" i="19"/>
  <c r="H140" i="19"/>
  <c r="F145" i="19"/>
  <c r="G145" i="19"/>
  <c r="H145" i="19"/>
  <c r="J145" i="19"/>
  <c r="J141" i="2"/>
  <c r="J131" i="2"/>
  <c r="J146" i="2"/>
  <c r="J136" i="2"/>
  <c r="G131" i="2"/>
  <c r="Q117" i="2"/>
  <c r="Q142" i="2" s="1"/>
  <c r="E117" i="2"/>
  <c r="E142" i="2" s="1"/>
  <c r="Q86" i="2"/>
  <c r="Q137" i="2" s="1"/>
  <c r="E86" i="2"/>
  <c r="E137" i="2" s="1"/>
  <c r="Q132" i="2"/>
  <c r="E132" i="2"/>
  <c r="O146" i="2"/>
  <c r="O141" i="2"/>
  <c r="O136" i="2"/>
  <c r="O131" i="2"/>
  <c r="P146" i="2"/>
  <c r="P141" i="2"/>
  <c r="P136" i="2"/>
  <c r="P131" i="2"/>
  <c r="Q27" i="2"/>
  <c r="Q127" i="2" s="1"/>
  <c r="E27" i="2"/>
  <c r="E127" i="2" s="1"/>
  <c r="H146" i="2"/>
  <c r="H141" i="2"/>
  <c r="H136" i="2"/>
  <c r="H131" i="2"/>
  <c r="G146" i="2"/>
  <c r="G141" i="2"/>
  <c r="G136" i="2"/>
  <c r="F146" i="2"/>
  <c r="F141" i="2"/>
  <c r="F136" i="2"/>
  <c r="F131" i="2"/>
  <c r="Q117" i="24"/>
  <c r="Q142" i="24" s="1"/>
  <c r="E117" i="24"/>
  <c r="E142" i="24" s="1"/>
  <c r="E86" i="24"/>
  <c r="E137" i="24" s="1"/>
  <c r="E132" i="24"/>
  <c r="O146" i="24"/>
  <c r="O141" i="24"/>
  <c r="O136" i="24"/>
  <c r="O131" i="24"/>
  <c r="P146" i="24"/>
  <c r="P141" i="24"/>
  <c r="P136" i="24"/>
  <c r="P131" i="24"/>
  <c r="Q86" i="24"/>
  <c r="Q137" i="24" s="1"/>
  <c r="Q27" i="24"/>
  <c r="Q127" i="24" s="1"/>
  <c r="E27" i="24"/>
  <c r="E127" i="24" s="1"/>
  <c r="H146" i="24"/>
  <c r="H141" i="24"/>
  <c r="H136" i="24"/>
  <c r="H131" i="24"/>
  <c r="G146" i="24"/>
  <c r="G141" i="24"/>
  <c r="G136" i="24"/>
  <c r="G131" i="24"/>
  <c r="F146" i="24"/>
  <c r="F141" i="24"/>
  <c r="F136" i="24"/>
  <c r="F131" i="24"/>
  <c r="Q142" i="23"/>
  <c r="E117" i="23"/>
  <c r="E142" i="23" s="1"/>
  <c r="Q86" i="23"/>
  <c r="Q137" i="23" s="1"/>
  <c r="E86" i="23"/>
  <c r="E137" i="23" s="1"/>
  <c r="Q132" i="23"/>
  <c r="E132" i="23"/>
  <c r="O141" i="23"/>
  <c r="O136" i="23"/>
  <c r="O131" i="23"/>
  <c r="P146" i="23"/>
  <c r="P141" i="23"/>
  <c r="P136" i="23"/>
  <c r="P131" i="23"/>
  <c r="Q27" i="23"/>
  <c r="Q127" i="23" s="1"/>
  <c r="E27" i="23"/>
  <c r="E127" i="23" s="1"/>
  <c r="H146" i="23"/>
  <c r="H141" i="23"/>
  <c r="H136" i="23"/>
  <c r="H131" i="23"/>
  <c r="G146" i="23"/>
  <c r="G141" i="23"/>
  <c r="G136" i="23"/>
  <c r="G131" i="23"/>
  <c r="F146" i="23"/>
  <c r="F141" i="23"/>
  <c r="F136" i="23"/>
  <c r="F131" i="23"/>
  <c r="O146" i="3"/>
  <c r="O141" i="3"/>
  <c r="O131" i="3"/>
  <c r="P146" i="3"/>
  <c r="P141" i="3"/>
  <c r="P136" i="3"/>
  <c r="P131" i="3"/>
  <c r="Q27" i="3"/>
  <c r="Q127" i="3" s="1"/>
  <c r="E27" i="3"/>
  <c r="E127" i="3" s="1"/>
  <c r="H146" i="3"/>
  <c r="H141" i="3"/>
  <c r="H136" i="3"/>
  <c r="H131" i="3"/>
  <c r="G146" i="3"/>
  <c r="G141" i="3"/>
  <c r="G136" i="3"/>
  <c r="G131" i="3"/>
  <c r="F146" i="3"/>
  <c r="F141" i="3"/>
  <c r="F136" i="3"/>
  <c r="F131" i="3"/>
  <c r="F147" i="5"/>
  <c r="F142" i="5"/>
  <c r="F137" i="5"/>
  <c r="F132" i="5"/>
  <c r="N145" i="19"/>
  <c r="F29" i="26" l="1"/>
  <c r="M150" i="26"/>
  <c r="F152" i="5"/>
  <c r="E152" i="5"/>
  <c r="D151" i="4"/>
  <c r="K152" i="5"/>
  <c r="F130" i="18"/>
  <c r="P152" i="5"/>
  <c r="R24" i="18"/>
  <c r="R21" i="18"/>
  <c r="R19" i="18"/>
  <c r="R17" i="18"/>
  <c r="R15" i="18"/>
  <c r="R13" i="18"/>
  <c r="R11" i="18"/>
  <c r="R9" i="18"/>
  <c r="R8" i="18"/>
  <c r="R7" i="18"/>
  <c r="Q16" i="5"/>
  <c r="Q14" i="5"/>
  <c r="Q26" i="5"/>
  <c r="Q27" i="18"/>
  <c r="Q128" i="18" s="1"/>
  <c r="Q148" i="18" s="1"/>
  <c r="R22" i="18"/>
  <c r="R23" i="18"/>
  <c r="R18" i="18"/>
  <c r="R25" i="18"/>
  <c r="R10" i="18"/>
  <c r="Q5" i="5"/>
  <c r="L106" i="5"/>
  <c r="R106" i="5" s="1"/>
  <c r="R5" i="26"/>
  <c r="L27" i="26"/>
  <c r="F129" i="3"/>
  <c r="F152" i="18"/>
  <c r="L152" i="17"/>
  <c r="L151" i="24"/>
  <c r="H141" i="25"/>
  <c r="H143" i="25"/>
  <c r="N142" i="23"/>
  <c r="N144" i="23"/>
  <c r="N144" i="20"/>
  <c r="F142" i="20"/>
  <c r="F144" i="20"/>
  <c r="L81" i="5"/>
  <c r="R81" i="5" s="1"/>
  <c r="L80" i="5"/>
  <c r="R80" i="5" s="1"/>
  <c r="L78" i="5"/>
  <c r="R78" i="5" s="1"/>
  <c r="L77" i="5"/>
  <c r="R77" i="5" s="1"/>
  <c r="L76" i="5"/>
  <c r="R76" i="5" s="1"/>
  <c r="L75" i="5"/>
  <c r="R75" i="5" s="1"/>
  <c r="L74" i="5"/>
  <c r="R74" i="5" s="1"/>
  <c r="L73" i="5"/>
  <c r="R73" i="5" s="1"/>
  <c r="L72" i="5"/>
  <c r="R72" i="5" s="1"/>
  <c r="L71" i="5"/>
  <c r="R71" i="5" s="1"/>
  <c r="L70" i="5"/>
  <c r="R70" i="5" s="1"/>
  <c r="H27" i="5"/>
  <c r="H29" i="5" s="1"/>
  <c r="G27" i="5"/>
  <c r="G29" i="5" s="1"/>
  <c r="L152" i="5"/>
  <c r="L150" i="26"/>
  <c r="M151" i="3"/>
  <c r="F151" i="3"/>
  <c r="L151" i="3"/>
  <c r="L151" i="23"/>
  <c r="L152" i="18"/>
  <c r="M57" i="1"/>
  <c r="M59" i="1" s="1"/>
  <c r="R46" i="1"/>
  <c r="L57" i="1"/>
  <c r="L59" i="1" s="1"/>
  <c r="R46" i="17"/>
  <c r="L57" i="17"/>
  <c r="L59" i="17" s="1"/>
  <c r="M57" i="17"/>
  <c r="M59" i="17" s="1"/>
  <c r="Q57" i="5"/>
  <c r="Q133" i="5" s="1"/>
  <c r="N57" i="5"/>
  <c r="N59" i="5" s="1"/>
  <c r="O57" i="5"/>
  <c r="O59" i="5" s="1"/>
  <c r="P57" i="5"/>
  <c r="P59" i="5" s="1"/>
  <c r="L22" i="5"/>
  <c r="R22" i="5" s="1"/>
  <c r="F130" i="17"/>
  <c r="O59" i="17"/>
  <c r="O135" i="17" s="1"/>
  <c r="M57" i="18"/>
  <c r="L57" i="18"/>
  <c r="R44" i="18"/>
  <c r="R96" i="2"/>
  <c r="L117" i="2"/>
  <c r="L119" i="2" s="1"/>
  <c r="R67" i="2"/>
  <c r="L86" i="2"/>
  <c r="L88" i="2" s="1"/>
  <c r="R45" i="2"/>
  <c r="L57" i="2"/>
  <c r="F128" i="26"/>
  <c r="R18" i="2"/>
  <c r="L27" i="2"/>
  <c r="L29" i="2" s="1"/>
  <c r="R50" i="3"/>
  <c r="L57" i="3"/>
  <c r="R45" i="26"/>
  <c r="L57" i="26"/>
  <c r="M57" i="26"/>
  <c r="M59" i="26" s="1"/>
  <c r="N89" i="23"/>
  <c r="N140" i="23" s="1"/>
  <c r="R45" i="24"/>
  <c r="L57" i="24"/>
  <c r="L59" i="24" s="1"/>
  <c r="M57" i="24"/>
  <c r="F139" i="24"/>
  <c r="F144" i="24"/>
  <c r="O121" i="17"/>
  <c r="O146" i="17" s="1"/>
  <c r="R45" i="25"/>
  <c r="L57" i="25"/>
  <c r="L59" i="25" s="1"/>
  <c r="I126" i="25"/>
  <c r="I128" i="25"/>
  <c r="O126" i="25"/>
  <c r="O128" i="25"/>
  <c r="M57" i="25"/>
  <c r="M59" i="25" s="1"/>
  <c r="E133" i="5"/>
  <c r="K59" i="5"/>
  <c r="J59" i="5"/>
  <c r="I59" i="5"/>
  <c r="H59" i="5"/>
  <c r="G59" i="5"/>
  <c r="F59" i="5"/>
  <c r="K129" i="4"/>
  <c r="R45" i="4"/>
  <c r="L57" i="4"/>
  <c r="L59" i="4" s="1"/>
  <c r="M57" i="4"/>
  <c r="M59" i="4" s="1"/>
  <c r="M57" i="3"/>
  <c r="M59" i="3" s="1"/>
  <c r="G129" i="23"/>
  <c r="I127" i="23"/>
  <c r="I129" i="23"/>
  <c r="F127" i="24"/>
  <c r="F129" i="24"/>
  <c r="R45" i="19"/>
  <c r="L57" i="19"/>
  <c r="M57" i="19"/>
  <c r="M59" i="19" s="1"/>
  <c r="G131" i="26"/>
  <c r="G59" i="26"/>
  <c r="G133" i="26" s="1"/>
  <c r="H131" i="26"/>
  <c r="H59" i="26"/>
  <c r="H133" i="26" s="1"/>
  <c r="M57" i="23"/>
  <c r="M59" i="23" s="1"/>
  <c r="R47" i="23"/>
  <c r="L57" i="23"/>
  <c r="L59" i="23" s="1"/>
  <c r="N30" i="25"/>
  <c r="N129" i="25" s="1"/>
  <c r="R47" i="24"/>
  <c r="J60" i="24"/>
  <c r="J135" i="24" s="1"/>
  <c r="M57" i="2"/>
  <c r="M59" i="2" s="1"/>
  <c r="R47" i="2"/>
  <c r="G30" i="24"/>
  <c r="G130" i="24" s="1"/>
  <c r="J30" i="24"/>
  <c r="J130" i="24" s="1"/>
  <c r="M57" i="20"/>
  <c r="M59" i="20" s="1"/>
  <c r="R47" i="20"/>
  <c r="L57" i="20"/>
  <c r="R57" i="20" s="1"/>
  <c r="L151" i="4"/>
  <c r="R5" i="25"/>
  <c r="L27" i="25"/>
  <c r="L29" i="25" s="1"/>
  <c r="I137" i="3"/>
  <c r="Q132" i="24"/>
  <c r="Q147" i="24" s="1"/>
  <c r="P133" i="19"/>
  <c r="O133" i="19"/>
  <c r="F131" i="19"/>
  <c r="F133" i="19"/>
  <c r="G133" i="19"/>
  <c r="I133" i="19"/>
  <c r="H133" i="19"/>
  <c r="K133" i="19"/>
  <c r="J133" i="19"/>
  <c r="N134" i="20"/>
  <c r="P134" i="20"/>
  <c r="O134" i="20"/>
  <c r="F134" i="20"/>
  <c r="G134" i="20"/>
  <c r="J134" i="20"/>
  <c r="I134" i="20"/>
  <c r="P143" i="1"/>
  <c r="P145" i="1"/>
  <c r="N143" i="1"/>
  <c r="N145" i="1"/>
  <c r="F145" i="1"/>
  <c r="G143" i="1"/>
  <c r="G145" i="1"/>
  <c r="K145" i="1"/>
  <c r="J143" i="1"/>
  <c r="J145" i="1"/>
  <c r="H145" i="1"/>
  <c r="N143" i="17"/>
  <c r="N145" i="17"/>
  <c r="P143" i="17"/>
  <c r="P145" i="17"/>
  <c r="O145" i="17"/>
  <c r="K121" i="17"/>
  <c r="K146" i="17" s="1"/>
  <c r="K145" i="17"/>
  <c r="J145" i="17"/>
  <c r="I145" i="17"/>
  <c r="H121" i="17"/>
  <c r="H146" i="17" s="1"/>
  <c r="H145" i="17"/>
  <c r="G145" i="17"/>
  <c r="F135" i="18"/>
  <c r="H133" i="18"/>
  <c r="H135" i="18"/>
  <c r="N138" i="18"/>
  <c r="N140" i="18"/>
  <c r="F145" i="18"/>
  <c r="G121" i="18"/>
  <c r="G146" i="18" s="1"/>
  <c r="G145" i="18"/>
  <c r="P121" i="18"/>
  <c r="P146" i="18" s="1"/>
  <c r="P145" i="18"/>
  <c r="O138" i="18"/>
  <c r="O140" i="18"/>
  <c r="K143" i="18"/>
  <c r="K145" i="18"/>
  <c r="J145" i="18"/>
  <c r="I143" i="18"/>
  <c r="I145" i="18"/>
  <c r="H143" i="18"/>
  <c r="H145" i="18"/>
  <c r="F138" i="18"/>
  <c r="F140" i="18"/>
  <c r="G140" i="18"/>
  <c r="P138" i="18"/>
  <c r="P140" i="18"/>
  <c r="K138" i="18"/>
  <c r="K140" i="18"/>
  <c r="J138" i="18"/>
  <c r="J140" i="18"/>
  <c r="I138" i="18"/>
  <c r="I140" i="18"/>
  <c r="H138" i="18"/>
  <c r="H140" i="18"/>
  <c r="O145" i="18"/>
  <c r="N145" i="18"/>
  <c r="J152" i="5"/>
  <c r="N120" i="20"/>
  <c r="N145" i="20" s="1"/>
  <c r="G120" i="20"/>
  <c r="G145" i="20" s="1"/>
  <c r="I120" i="20"/>
  <c r="I145" i="20" s="1"/>
  <c r="F140" i="1"/>
  <c r="P138" i="1"/>
  <c r="P140" i="1"/>
  <c r="G140" i="1"/>
  <c r="O140" i="1"/>
  <c r="K140" i="1"/>
  <c r="J138" i="1"/>
  <c r="J140" i="1"/>
  <c r="I138" i="1"/>
  <c r="I140" i="1"/>
  <c r="H138" i="1"/>
  <c r="H140" i="1"/>
  <c r="O121" i="1"/>
  <c r="O146" i="1" s="1"/>
  <c r="N140" i="1"/>
  <c r="F135" i="1"/>
  <c r="K135" i="1"/>
  <c r="J135" i="1"/>
  <c r="I133" i="1"/>
  <c r="I135" i="1"/>
  <c r="H135" i="1"/>
  <c r="G135" i="1"/>
  <c r="N135" i="1"/>
  <c r="G128" i="1"/>
  <c r="G130" i="1"/>
  <c r="K60" i="1"/>
  <c r="K136" i="1" s="1"/>
  <c r="F128" i="1"/>
  <c r="F130" i="1"/>
  <c r="P128" i="1"/>
  <c r="P130" i="1"/>
  <c r="D148" i="1"/>
  <c r="N130" i="1"/>
  <c r="K133" i="1"/>
  <c r="K130" i="1"/>
  <c r="J130" i="1"/>
  <c r="I130" i="1"/>
  <c r="H130" i="1"/>
  <c r="Q148" i="1"/>
  <c r="F60" i="1"/>
  <c r="F136" i="1" s="1"/>
  <c r="P60" i="1"/>
  <c r="P136" i="1" s="1"/>
  <c r="O30" i="1"/>
  <c r="O131" i="1" s="1"/>
  <c r="O60" i="1"/>
  <c r="O136" i="1" s="1"/>
  <c r="O140" i="17"/>
  <c r="N140" i="17"/>
  <c r="F138" i="17"/>
  <c r="F140" i="17"/>
  <c r="G138" i="17"/>
  <c r="G140" i="17"/>
  <c r="K140" i="17"/>
  <c r="J140" i="17"/>
  <c r="I138" i="17"/>
  <c r="I140" i="17"/>
  <c r="H140" i="17"/>
  <c r="F121" i="17"/>
  <c r="F146" i="17" s="1"/>
  <c r="F60" i="17"/>
  <c r="F136" i="17" s="1"/>
  <c r="F135" i="17"/>
  <c r="G135" i="17"/>
  <c r="I135" i="17"/>
  <c r="G60" i="17"/>
  <c r="G136" i="17" s="1"/>
  <c r="N135" i="17"/>
  <c r="N121" i="17"/>
  <c r="N146" i="17" s="1"/>
  <c r="P89" i="17"/>
  <c r="P141" i="17" s="1"/>
  <c r="K128" i="17"/>
  <c r="K130" i="17"/>
  <c r="J128" i="17"/>
  <c r="J130" i="17"/>
  <c r="I130" i="17"/>
  <c r="H130" i="17"/>
  <c r="O130" i="17"/>
  <c r="N130" i="17"/>
  <c r="K143" i="17"/>
  <c r="D143" i="17"/>
  <c r="F128" i="17"/>
  <c r="G128" i="17"/>
  <c r="G130" i="17"/>
  <c r="P128" i="17"/>
  <c r="P130" i="17"/>
  <c r="J152" i="17"/>
  <c r="D152" i="17"/>
  <c r="I128" i="18"/>
  <c r="I130" i="18"/>
  <c r="H128" i="18"/>
  <c r="H130" i="18"/>
  <c r="N128" i="18"/>
  <c r="N130" i="18"/>
  <c r="O128" i="18"/>
  <c r="O130" i="18"/>
  <c r="F121" i="18"/>
  <c r="F146" i="18" s="1"/>
  <c r="G30" i="18"/>
  <c r="G131" i="18" s="1"/>
  <c r="G130" i="18"/>
  <c r="P128" i="18"/>
  <c r="P130" i="18"/>
  <c r="D148" i="18"/>
  <c r="I121" i="18"/>
  <c r="I146" i="18" s="1"/>
  <c r="K60" i="18"/>
  <c r="K136" i="18" s="1"/>
  <c r="K30" i="18"/>
  <c r="K131" i="18" s="1"/>
  <c r="J30" i="18"/>
  <c r="J131" i="18" s="1"/>
  <c r="P142" i="4"/>
  <c r="P144" i="4"/>
  <c r="N144" i="4"/>
  <c r="K142" i="4"/>
  <c r="K144" i="4"/>
  <c r="J142" i="4"/>
  <c r="J144" i="4"/>
  <c r="I144" i="4"/>
  <c r="H142" i="4"/>
  <c r="H144" i="4"/>
  <c r="G142" i="4"/>
  <c r="G144" i="4"/>
  <c r="F142" i="4"/>
  <c r="F144" i="4"/>
  <c r="P141" i="25"/>
  <c r="P143" i="25"/>
  <c r="O141" i="25"/>
  <c r="N143" i="25"/>
  <c r="K143" i="25"/>
  <c r="J143" i="25"/>
  <c r="I143" i="25"/>
  <c r="G141" i="25"/>
  <c r="G143" i="25"/>
  <c r="O139" i="4"/>
  <c r="I137" i="4"/>
  <c r="I139" i="4"/>
  <c r="G137" i="4"/>
  <c r="G139" i="4"/>
  <c r="J137" i="4"/>
  <c r="J139" i="4"/>
  <c r="I142" i="4"/>
  <c r="H139" i="4"/>
  <c r="F139" i="4"/>
  <c r="K137" i="4"/>
  <c r="K139" i="4"/>
  <c r="P139" i="4"/>
  <c r="N139" i="4"/>
  <c r="O134" i="4"/>
  <c r="F134" i="4"/>
  <c r="J132" i="4"/>
  <c r="J134" i="4"/>
  <c r="N132" i="4"/>
  <c r="N134" i="4"/>
  <c r="H134" i="4"/>
  <c r="P60" i="4"/>
  <c r="P135" i="4" s="1"/>
  <c r="P134" i="4"/>
  <c r="I134" i="4"/>
  <c r="G134" i="4"/>
  <c r="J127" i="4"/>
  <c r="J129" i="4"/>
  <c r="H127" i="4"/>
  <c r="H129" i="4"/>
  <c r="I129" i="4"/>
  <c r="G127" i="4"/>
  <c r="G129" i="4"/>
  <c r="O129" i="4"/>
  <c r="N129" i="4"/>
  <c r="P129" i="4"/>
  <c r="I60" i="4"/>
  <c r="I135" i="4" s="1"/>
  <c r="F129" i="4"/>
  <c r="I127" i="4"/>
  <c r="F60" i="4"/>
  <c r="F135" i="4" s="1"/>
  <c r="N89" i="4"/>
  <c r="N140" i="4" s="1"/>
  <c r="E151" i="4"/>
  <c r="P127" i="4"/>
  <c r="O136" i="25"/>
  <c r="O138" i="25"/>
  <c r="H138" i="25"/>
  <c r="J136" i="25"/>
  <c r="J138" i="25"/>
  <c r="I136" i="25"/>
  <c r="I138" i="25"/>
  <c r="F136" i="25"/>
  <c r="F138" i="25"/>
  <c r="G136" i="25"/>
  <c r="G138" i="25"/>
  <c r="K138" i="25"/>
  <c r="N136" i="25"/>
  <c r="N138" i="25"/>
  <c r="P138" i="25"/>
  <c r="G30" i="25"/>
  <c r="G129" i="25" s="1"/>
  <c r="J133" i="25"/>
  <c r="K133" i="25"/>
  <c r="N131" i="25"/>
  <c r="N133" i="25"/>
  <c r="P133" i="25"/>
  <c r="G131" i="25"/>
  <c r="G133" i="25"/>
  <c r="H133" i="25"/>
  <c r="I133" i="25"/>
  <c r="J131" i="25"/>
  <c r="N119" i="25"/>
  <c r="N144" i="25" s="1"/>
  <c r="H128" i="25"/>
  <c r="J128" i="25"/>
  <c r="N128" i="25"/>
  <c r="N126" i="25"/>
  <c r="G128" i="25"/>
  <c r="O60" i="25"/>
  <c r="O134" i="25" s="1"/>
  <c r="P131" i="25"/>
  <c r="O119" i="25"/>
  <c r="O144" i="25" s="1"/>
  <c r="P126" i="25"/>
  <c r="P128" i="25"/>
  <c r="J126" i="25"/>
  <c r="H60" i="25"/>
  <c r="H134" i="25" s="1"/>
  <c r="P119" i="25"/>
  <c r="P144" i="25" s="1"/>
  <c r="J30" i="25"/>
  <c r="J129" i="25" s="1"/>
  <c r="K128" i="25"/>
  <c r="D150" i="25"/>
  <c r="P141" i="26"/>
  <c r="P143" i="26"/>
  <c r="O143" i="26"/>
  <c r="N143" i="26"/>
  <c r="K141" i="26"/>
  <c r="K143" i="26"/>
  <c r="J141" i="26"/>
  <c r="J143" i="26"/>
  <c r="I141" i="26"/>
  <c r="I143" i="26"/>
  <c r="H143" i="26"/>
  <c r="G141" i="26"/>
  <c r="G143" i="26"/>
  <c r="F141" i="26"/>
  <c r="F143" i="26"/>
  <c r="H136" i="26"/>
  <c r="H138" i="26"/>
  <c r="I136" i="26"/>
  <c r="I138" i="26"/>
  <c r="F138" i="26"/>
  <c r="J136" i="26"/>
  <c r="J138" i="26"/>
  <c r="K138" i="26"/>
  <c r="N136" i="26"/>
  <c r="N138" i="26"/>
  <c r="O136" i="26"/>
  <c r="O138" i="26"/>
  <c r="K136" i="26"/>
  <c r="H88" i="26"/>
  <c r="H139" i="26" s="1"/>
  <c r="J119" i="26"/>
  <c r="J144" i="26" s="1"/>
  <c r="K131" i="26"/>
  <c r="K133" i="26"/>
  <c r="N131" i="26"/>
  <c r="N133" i="26"/>
  <c r="O141" i="26"/>
  <c r="G119" i="26"/>
  <c r="G144" i="26" s="1"/>
  <c r="F133" i="26"/>
  <c r="J131" i="26"/>
  <c r="J133" i="26"/>
  <c r="O119" i="26"/>
  <c r="O144" i="26" s="1"/>
  <c r="I131" i="26"/>
  <c r="I133" i="26"/>
  <c r="O133" i="26"/>
  <c r="O126" i="26"/>
  <c r="O128" i="26"/>
  <c r="P126" i="26"/>
  <c r="P128" i="26"/>
  <c r="N60" i="26"/>
  <c r="N134" i="26" s="1"/>
  <c r="D141" i="26"/>
  <c r="G128" i="26"/>
  <c r="H126" i="26"/>
  <c r="H128" i="26"/>
  <c r="I128" i="26"/>
  <c r="J30" i="26"/>
  <c r="J129" i="26" s="1"/>
  <c r="J128" i="26"/>
  <c r="K30" i="26"/>
  <c r="K129" i="26" s="1"/>
  <c r="K128" i="26"/>
  <c r="F126" i="26"/>
  <c r="N126" i="26"/>
  <c r="N128" i="26"/>
  <c r="P60" i="26"/>
  <c r="P134" i="26" s="1"/>
  <c r="H152" i="5"/>
  <c r="G152" i="5"/>
  <c r="N152" i="5"/>
  <c r="I152" i="5"/>
  <c r="I120" i="4"/>
  <c r="I145" i="4" s="1"/>
  <c r="J60" i="4"/>
  <c r="J135" i="4" s="1"/>
  <c r="F132" i="4"/>
  <c r="J30" i="4"/>
  <c r="J130" i="4" s="1"/>
  <c r="O30" i="4"/>
  <c r="O130" i="4" s="1"/>
  <c r="O120" i="4"/>
  <c r="O145" i="4" s="1"/>
  <c r="I89" i="4"/>
  <c r="I140" i="4" s="1"/>
  <c r="N142" i="4"/>
  <c r="H137" i="4"/>
  <c r="D147" i="4"/>
  <c r="N120" i="4"/>
  <c r="N145" i="4" s="1"/>
  <c r="F89" i="4"/>
  <c r="F140" i="4" s="1"/>
  <c r="K30" i="4"/>
  <c r="K130" i="4" s="1"/>
  <c r="N127" i="4"/>
  <c r="P137" i="4"/>
  <c r="G60" i="4"/>
  <c r="G135" i="4" s="1"/>
  <c r="G89" i="4"/>
  <c r="G140" i="4" s="1"/>
  <c r="M117" i="4"/>
  <c r="M86" i="4"/>
  <c r="P120" i="4"/>
  <c r="P145" i="4" s="1"/>
  <c r="N151" i="4"/>
  <c r="F120" i="4"/>
  <c r="F145" i="4" s="1"/>
  <c r="H30" i="4"/>
  <c r="H130" i="4" s="1"/>
  <c r="J120" i="4"/>
  <c r="J145" i="4" s="1"/>
  <c r="N60" i="4"/>
  <c r="N135" i="4" s="1"/>
  <c r="K120" i="4"/>
  <c r="K145" i="4" s="1"/>
  <c r="G120" i="4"/>
  <c r="G145" i="4" s="1"/>
  <c r="N30" i="4"/>
  <c r="N130" i="4" s="1"/>
  <c r="K127" i="4"/>
  <c r="G30" i="4"/>
  <c r="G130" i="4" s="1"/>
  <c r="H89" i="4"/>
  <c r="H140" i="4" s="1"/>
  <c r="H120" i="4"/>
  <c r="H145" i="4" s="1"/>
  <c r="H132" i="4"/>
  <c r="H60" i="4"/>
  <c r="H135" i="4" s="1"/>
  <c r="H151" i="4"/>
  <c r="M27" i="4"/>
  <c r="M29" i="4" s="1"/>
  <c r="L27" i="4"/>
  <c r="L29" i="4" s="1"/>
  <c r="I60" i="25"/>
  <c r="I134" i="25" s="1"/>
  <c r="O131" i="25"/>
  <c r="H88" i="25"/>
  <c r="H139" i="25" s="1"/>
  <c r="F60" i="25"/>
  <c r="F134" i="25" s="1"/>
  <c r="I131" i="25"/>
  <c r="K141" i="25"/>
  <c r="H131" i="25"/>
  <c r="P60" i="25"/>
  <c r="P134" i="25" s="1"/>
  <c r="J150" i="25"/>
  <c r="K150" i="25"/>
  <c r="F119" i="25"/>
  <c r="F144" i="25" s="1"/>
  <c r="G119" i="25"/>
  <c r="G144" i="25" s="1"/>
  <c r="K60" i="25"/>
  <c r="K134" i="25" s="1"/>
  <c r="G60" i="25"/>
  <c r="G134" i="25" s="1"/>
  <c r="K136" i="25"/>
  <c r="M116" i="25"/>
  <c r="M118" i="25" s="1"/>
  <c r="K131" i="25"/>
  <c r="J141" i="25"/>
  <c r="N88" i="25"/>
  <c r="N139" i="25" s="1"/>
  <c r="O30" i="25"/>
  <c r="O129" i="25" s="1"/>
  <c r="I30" i="25"/>
  <c r="I129" i="25" s="1"/>
  <c r="F30" i="25"/>
  <c r="F129" i="25" s="1"/>
  <c r="F133" i="25"/>
  <c r="F150" i="25"/>
  <c r="D126" i="25"/>
  <c r="D146" i="25" s="1"/>
  <c r="P136" i="25"/>
  <c r="E146" i="25"/>
  <c r="M27" i="25"/>
  <c r="M29" i="25" s="1"/>
  <c r="F131" i="25"/>
  <c r="H136" i="25"/>
  <c r="N141" i="25"/>
  <c r="H150" i="25"/>
  <c r="J119" i="25"/>
  <c r="J144" i="25" s="1"/>
  <c r="O133" i="25"/>
  <c r="O131" i="26"/>
  <c r="K60" i="26"/>
  <c r="K134" i="26" s="1"/>
  <c r="M116" i="26"/>
  <c r="M118" i="26" s="1"/>
  <c r="J126" i="26"/>
  <c r="H141" i="26"/>
  <c r="D131" i="26"/>
  <c r="G88" i="26"/>
  <c r="G139" i="26" s="1"/>
  <c r="G138" i="26"/>
  <c r="K88" i="26"/>
  <c r="K139" i="26" s="1"/>
  <c r="G136" i="26"/>
  <c r="J60" i="26"/>
  <c r="J134" i="26" s="1"/>
  <c r="M85" i="26"/>
  <c r="M87" i="26" s="1"/>
  <c r="F136" i="26"/>
  <c r="H30" i="26"/>
  <c r="H129" i="26" s="1"/>
  <c r="L85" i="26"/>
  <c r="L87" i="26" s="1"/>
  <c r="F30" i="26"/>
  <c r="F129" i="26" s="1"/>
  <c r="O30" i="26"/>
  <c r="O129" i="26" s="1"/>
  <c r="O88" i="26"/>
  <c r="O139" i="26" s="1"/>
  <c r="G126" i="26"/>
  <c r="I119" i="26"/>
  <c r="I144" i="26" s="1"/>
  <c r="D136" i="26"/>
  <c r="F88" i="26"/>
  <c r="F139" i="26" s="1"/>
  <c r="G30" i="26"/>
  <c r="G129" i="26" s="1"/>
  <c r="N88" i="26"/>
  <c r="N139" i="26" s="1"/>
  <c r="P131" i="26"/>
  <c r="N119" i="26"/>
  <c r="N144" i="26" s="1"/>
  <c r="K126" i="26"/>
  <c r="P30" i="26"/>
  <c r="P129" i="26" s="1"/>
  <c r="H119" i="26"/>
  <c r="H144" i="26" s="1"/>
  <c r="K119" i="26"/>
  <c r="K144" i="26" s="1"/>
  <c r="M27" i="26"/>
  <c r="M29" i="26" s="1"/>
  <c r="O132" i="3"/>
  <c r="O134" i="3"/>
  <c r="N134" i="3"/>
  <c r="K134" i="3"/>
  <c r="J134" i="3"/>
  <c r="I60" i="3"/>
  <c r="I135" i="3" s="1"/>
  <c r="I134" i="3"/>
  <c r="H132" i="3"/>
  <c r="H134" i="3"/>
  <c r="G89" i="3"/>
  <c r="G140" i="3" s="1"/>
  <c r="P139" i="3"/>
  <c r="O137" i="3"/>
  <c r="O139" i="3"/>
  <c r="N137" i="3"/>
  <c r="N139" i="3"/>
  <c r="H137" i="3"/>
  <c r="H139" i="3"/>
  <c r="O142" i="3"/>
  <c r="O144" i="3"/>
  <c r="N142" i="3"/>
  <c r="N144" i="3"/>
  <c r="K144" i="3"/>
  <c r="J142" i="3"/>
  <c r="J144" i="3"/>
  <c r="I144" i="3"/>
  <c r="H144" i="3"/>
  <c r="G144" i="3"/>
  <c r="F137" i="3"/>
  <c r="O129" i="3"/>
  <c r="N127" i="3"/>
  <c r="N129" i="3"/>
  <c r="J127" i="3"/>
  <c r="J129" i="3"/>
  <c r="I127" i="3"/>
  <c r="I129" i="3"/>
  <c r="H129" i="3"/>
  <c r="G127" i="3"/>
  <c r="G129" i="3"/>
  <c r="M27" i="3"/>
  <c r="M29" i="3" s="1"/>
  <c r="D151" i="3"/>
  <c r="F60" i="3"/>
  <c r="F135" i="3" s="1"/>
  <c r="G60" i="3"/>
  <c r="G135" i="3" s="1"/>
  <c r="P137" i="3"/>
  <c r="G132" i="3"/>
  <c r="P30" i="3"/>
  <c r="P130" i="3" s="1"/>
  <c r="K30" i="3"/>
  <c r="K130" i="3" s="1"/>
  <c r="O60" i="3"/>
  <c r="O135" i="3" s="1"/>
  <c r="P89" i="3"/>
  <c r="P140" i="3" s="1"/>
  <c r="M86" i="3"/>
  <c r="M88" i="3" s="1"/>
  <c r="N132" i="3"/>
  <c r="N60" i="3"/>
  <c r="N135" i="3" s="1"/>
  <c r="G134" i="3"/>
  <c r="F127" i="3"/>
  <c r="D147" i="3"/>
  <c r="K89" i="3"/>
  <c r="K140" i="3" s="1"/>
  <c r="I89" i="3"/>
  <c r="I140" i="3" s="1"/>
  <c r="N30" i="3"/>
  <c r="N130" i="3" s="1"/>
  <c r="J30" i="3"/>
  <c r="J130" i="3" s="1"/>
  <c r="F120" i="3"/>
  <c r="F145" i="3" s="1"/>
  <c r="H120" i="3"/>
  <c r="H145" i="3" s="1"/>
  <c r="M117" i="3"/>
  <c r="M119" i="3" s="1"/>
  <c r="F30" i="3"/>
  <c r="F130" i="3" s="1"/>
  <c r="K120" i="3"/>
  <c r="K145" i="3" s="1"/>
  <c r="F144" i="3"/>
  <c r="H89" i="3"/>
  <c r="H140" i="3" s="1"/>
  <c r="O120" i="3"/>
  <c r="O145" i="3" s="1"/>
  <c r="N120" i="3"/>
  <c r="N145" i="3" s="1"/>
  <c r="J132" i="3"/>
  <c r="H127" i="3"/>
  <c r="H142" i="3"/>
  <c r="P120" i="3"/>
  <c r="P145" i="3" s="1"/>
  <c r="H30" i="3"/>
  <c r="H130" i="3" s="1"/>
  <c r="I132" i="3"/>
  <c r="P129" i="3"/>
  <c r="P144" i="3"/>
  <c r="K139" i="3"/>
  <c r="J60" i="3"/>
  <c r="J135" i="3" s="1"/>
  <c r="G151" i="3"/>
  <c r="K132" i="23"/>
  <c r="J142" i="23"/>
  <c r="P142" i="23"/>
  <c r="P144" i="23"/>
  <c r="O142" i="23"/>
  <c r="O144" i="23"/>
  <c r="K142" i="23"/>
  <c r="K144" i="23"/>
  <c r="I144" i="23"/>
  <c r="H120" i="23"/>
  <c r="H145" i="23" s="1"/>
  <c r="H144" i="23"/>
  <c r="G120" i="23"/>
  <c r="G145" i="23" s="1"/>
  <c r="G144" i="23"/>
  <c r="F142" i="23"/>
  <c r="F144" i="23"/>
  <c r="P139" i="23"/>
  <c r="O137" i="23"/>
  <c r="O139" i="23"/>
  <c r="N137" i="23"/>
  <c r="N139" i="23"/>
  <c r="J139" i="23"/>
  <c r="I137" i="23"/>
  <c r="I139" i="23"/>
  <c r="H139" i="23"/>
  <c r="G137" i="23"/>
  <c r="G139" i="23"/>
  <c r="F139" i="23"/>
  <c r="P134" i="23"/>
  <c r="O134" i="23"/>
  <c r="J132" i="23"/>
  <c r="J134" i="23"/>
  <c r="I132" i="23"/>
  <c r="I134" i="23"/>
  <c r="H132" i="23"/>
  <c r="H134" i="23"/>
  <c r="G134" i="23"/>
  <c r="J120" i="23"/>
  <c r="J145" i="23" s="1"/>
  <c r="P137" i="23"/>
  <c r="P89" i="23"/>
  <c r="P140" i="23" s="1"/>
  <c r="F127" i="23"/>
  <c r="K120" i="23"/>
  <c r="K145" i="23" s="1"/>
  <c r="G89" i="23"/>
  <c r="G140" i="23" s="1"/>
  <c r="J89" i="23"/>
  <c r="J140" i="23" s="1"/>
  <c r="J137" i="23"/>
  <c r="H30" i="23"/>
  <c r="H130" i="23" s="1"/>
  <c r="H129" i="23"/>
  <c r="L86" i="23"/>
  <c r="L88" i="23" s="1"/>
  <c r="O89" i="23"/>
  <c r="O140" i="23" s="1"/>
  <c r="N127" i="23"/>
  <c r="N129" i="23"/>
  <c r="P129" i="23"/>
  <c r="K127" i="23"/>
  <c r="K129" i="23"/>
  <c r="I142" i="23"/>
  <c r="P132" i="23"/>
  <c r="O127" i="23"/>
  <c r="O129" i="23"/>
  <c r="H60" i="23"/>
  <c r="H135" i="23" s="1"/>
  <c r="J60" i="23"/>
  <c r="J135" i="23" s="1"/>
  <c r="H137" i="23"/>
  <c r="J144" i="23"/>
  <c r="I30" i="23"/>
  <c r="I130" i="23" s="1"/>
  <c r="P127" i="23"/>
  <c r="G30" i="23"/>
  <c r="G130" i="23" s="1"/>
  <c r="P30" i="23"/>
  <c r="P130" i="23" s="1"/>
  <c r="M27" i="23"/>
  <c r="M29" i="23" s="1"/>
  <c r="H89" i="23"/>
  <c r="H140" i="23" s="1"/>
  <c r="F30" i="23"/>
  <c r="F130" i="23" s="1"/>
  <c r="D151" i="23"/>
  <c r="N120" i="23"/>
  <c r="N145" i="23" s="1"/>
  <c r="H127" i="23"/>
  <c r="K30" i="23"/>
  <c r="K130" i="23" s="1"/>
  <c r="F129" i="23"/>
  <c r="I120" i="23"/>
  <c r="I145" i="23" s="1"/>
  <c r="P60" i="23"/>
  <c r="P135" i="23" s="1"/>
  <c r="D147" i="23"/>
  <c r="L27" i="23"/>
  <c r="L29" i="23" s="1"/>
  <c r="O30" i="23"/>
  <c r="O130" i="23" s="1"/>
  <c r="O132" i="23"/>
  <c r="N30" i="23"/>
  <c r="N130" i="23" s="1"/>
  <c r="G127" i="23"/>
  <c r="H151" i="23"/>
  <c r="M151" i="23"/>
  <c r="F120" i="23"/>
  <c r="F145" i="23" s="1"/>
  <c r="H142" i="23"/>
  <c r="P120" i="23"/>
  <c r="P145" i="23" s="1"/>
  <c r="N60" i="23"/>
  <c r="N135" i="23" s="1"/>
  <c r="O137" i="24"/>
  <c r="P144" i="24"/>
  <c r="N142" i="24"/>
  <c r="N144" i="24"/>
  <c r="J144" i="24"/>
  <c r="I144" i="24"/>
  <c r="H144" i="24"/>
  <c r="G142" i="24"/>
  <c r="G144" i="24"/>
  <c r="O120" i="24"/>
  <c r="O145" i="24" s="1"/>
  <c r="K120" i="24"/>
  <c r="K145" i="24" s="1"/>
  <c r="H137" i="24"/>
  <c r="H139" i="24"/>
  <c r="K137" i="24"/>
  <c r="K139" i="24"/>
  <c r="J139" i="24"/>
  <c r="N137" i="24"/>
  <c r="N139" i="24"/>
  <c r="F89" i="24"/>
  <c r="F140" i="24" s="1"/>
  <c r="G89" i="24"/>
  <c r="G140" i="24" s="1"/>
  <c r="G139" i="24"/>
  <c r="I137" i="24"/>
  <c r="I139" i="24"/>
  <c r="N60" i="24"/>
  <c r="N135" i="24" s="1"/>
  <c r="P139" i="24"/>
  <c r="D151" i="24"/>
  <c r="F132" i="24"/>
  <c r="F134" i="24"/>
  <c r="P60" i="24"/>
  <c r="P135" i="24" s="1"/>
  <c r="P134" i="24"/>
  <c r="O134" i="24"/>
  <c r="J132" i="24"/>
  <c r="J134" i="24"/>
  <c r="N134" i="24"/>
  <c r="N132" i="24"/>
  <c r="K134" i="24"/>
  <c r="I134" i="24"/>
  <c r="H132" i="24"/>
  <c r="H134" i="24"/>
  <c r="K89" i="24"/>
  <c r="K140" i="24" s="1"/>
  <c r="O89" i="24"/>
  <c r="O140" i="24" s="1"/>
  <c r="I30" i="24"/>
  <c r="I130" i="24" s="1"/>
  <c r="I129" i="24"/>
  <c r="J120" i="24"/>
  <c r="J145" i="24" s="1"/>
  <c r="I89" i="24"/>
  <c r="I140" i="24" s="1"/>
  <c r="H129" i="24"/>
  <c r="K60" i="24"/>
  <c r="K135" i="24" s="1"/>
  <c r="K142" i="24"/>
  <c r="H142" i="24"/>
  <c r="O142" i="24"/>
  <c r="F30" i="24"/>
  <c r="F130" i="24" s="1"/>
  <c r="O129" i="24"/>
  <c r="P137" i="24"/>
  <c r="O60" i="24"/>
  <c r="O135" i="24" s="1"/>
  <c r="O144" i="24"/>
  <c r="O132" i="24"/>
  <c r="N120" i="24"/>
  <c r="N145" i="24" s="1"/>
  <c r="G60" i="24"/>
  <c r="G135" i="24" s="1"/>
  <c r="G127" i="24"/>
  <c r="G129" i="24"/>
  <c r="P30" i="24"/>
  <c r="P130" i="24" s="1"/>
  <c r="P129" i="24"/>
  <c r="K30" i="24"/>
  <c r="K130" i="24" s="1"/>
  <c r="J142" i="24"/>
  <c r="J127" i="24"/>
  <c r="J129" i="24"/>
  <c r="F120" i="24"/>
  <c r="F145" i="24" s="1"/>
  <c r="H151" i="24"/>
  <c r="J137" i="24"/>
  <c r="K144" i="24"/>
  <c r="H120" i="24"/>
  <c r="H145" i="24" s="1"/>
  <c r="G120" i="24"/>
  <c r="G145" i="24" s="1"/>
  <c r="D142" i="24"/>
  <c r="D147" i="24" s="1"/>
  <c r="M86" i="24"/>
  <c r="M88" i="24" s="1"/>
  <c r="M27" i="24"/>
  <c r="M29" i="24" s="1"/>
  <c r="I142" i="24"/>
  <c r="O139" i="24"/>
  <c r="N89" i="24"/>
  <c r="N140" i="24" s="1"/>
  <c r="K129" i="24"/>
  <c r="M117" i="24"/>
  <c r="M119" i="24" s="1"/>
  <c r="N30" i="24"/>
  <c r="N130" i="24" s="1"/>
  <c r="P139" i="2"/>
  <c r="O137" i="2"/>
  <c r="O139" i="2"/>
  <c r="N139" i="2"/>
  <c r="K139" i="2"/>
  <c r="H137" i="2"/>
  <c r="H139" i="2"/>
  <c r="F139" i="2"/>
  <c r="O144" i="2"/>
  <c r="N142" i="2"/>
  <c r="N144" i="2"/>
  <c r="J144" i="2"/>
  <c r="H144" i="2"/>
  <c r="F144" i="2"/>
  <c r="D151" i="2"/>
  <c r="N137" i="2"/>
  <c r="N89" i="2"/>
  <c r="N140" i="2" s="1"/>
  <c r="K120" i="2"/>
  <c r="K145" i="2" s="1"/>
  <c r="G120" i="2"/>
  <c r="G145" i="2" s="1"/>
  <c r="I120" i="2"/>
  <c r="I145" i="2" s="1"/>
  <c r="P120" i="2"/>
  <c r="P145" i="2" s="1"/>
  <c r="K129" i="2"/>
  <c r="J127" i="2"/>
  <c r="J129" i="2"/>
  <c r="N129" i="2"/>
  <c r="H134" i="2"/>
  <c r="I134" i="2"/>
  <c r="P132" i="2"/>
  <c r="P134" i="2"/>
  <c r="K132" i="2"/>
  <c r="K134" i="2"/>
  <c r="J132" i="2"/>
  <c r="J134" i="2"/>
  <c r="F129" i="2"/>
  <c r="G129" i="2"/>
  <c r="H127" i="2"/>
  <c r="H129" i="2"/>
  <c r="I129" i="2"/>
  <c r="O129" i="2"/>
  <c r="G89" i="2"/>
  <c r="G140" i="2" s="1"/>
  <c r="K144" i="2"/>
  <c r="P30" i="2"/>
  <c r="P130" i="2" s="1"/>
  <c r="N60" i="2"/>
  <c r="N135" i="2" s="1"/>
  <c r="K89" i="2"/>
  <c r="K140" i="2" s="1"/>
  <c r="D137" i="2"/>
  <c r="F60" i="2"/>
  <c r="F135" i="2" s="1"/>
  <c r="G60" i="2"/>
  <c r="G135" i="2" s="1"/>
  <c r="O60" i="2"/>
  <c r="O135" i="2" s="1"/>
  <c r="J89" i="2"/>
  <c r="J140" i="2" s="1"/>
  <c r="E151" i="2"/>
  <c r="K60" i="2"/>
  <c r="K135" i="2" s="1"/>
  <c r="H60" i="2"/>
  <c r="H135" i="2" s="1"/>
  <c r="F132" i="2"/>
  <c r="F134" i="2"/>
  <c r="F142" i="2"/>
  <c r="H30" i="2"/>
  <c r="H130" i="2" s="1"/>
  <c r="G30" i="2"/>
  <c r="G130" i="2" s="1"/>
  <c r="I144" i="2"/>
  <c r="I142" i="2"/>
  <c r="H142" i="2"/>
  <c r="O132" i="2"/>
  <c r="I132" i="2"/>
  <c r="I60" i="2"/>
  <c r="I135" i="2" s="1"/>
  <c r="H132" i="2"/>
  <c r="G134" i="2"/>
  <c r="G132" i="2"/>
  <c r="J120" i="2"/>
  <c r="J145" i="2" s="1"/>
  <c r="J142" i="2"/>
  <c r="P142" i="2"/>
  <c r="N120" i="2"/>
  <c r="N145" i="2" s="1"/>
  <c r="K142" i="2"/>
  <c r="O89" i="2"/>
  <c r="O140" i="2" s="1"/>
  <c r="P89" i="2"/>
  <c r="P140" i="2" s="1"/>
  <c r="P137" i="2"/>
  <c r="O134" i="2"/>
  <c r="I30" i="2"/>
  <c r="I130" i="2" s="1"/>
  <c r="K127" i="2"/>
  <c r="M27" i="2"/>
  <c r="M29" i="2" s="1"/>
  <c r="F30" i="2"/>
  <c r="F130" i="2" s="1"/>
  <c r="P129" i="2"/>
  <c r="O30" i="2"/>
  <c r="O130" i="2" s="1"/>
  <c r="O127" i="2"/>
  <c r="N30" i="2"/>
  <c r="N130" i="2" s="1"/>
  <c r="K30" i="2"/>
  <c r="K130" i="2" s="1"/>
  <c r="J30" i="2"/>
  <c r="J130" i="2" s="1"/>
  <c r="G127" i="2"/>
  <c r="P127" i="2"/>
  <c r="I127" i="2"/>
  <c r="P143" i="19"/>
  <c r="N143" i="19"/>
  <c r="K143" i="19"/>
  <c r="J143" i="19"/>
  <c r="I143" i="19"/>
  <c r="H143" i="19"/>
  <c r="G141" i="19"/>
  <c r="G143" i="19"/>
  <c r="P136" i="19"/>
  <c r="P138" i="19"/>
  <c r="O136" i="19"/>
  <c r="O138" i="19"/>
  <c r="N136" i="19"/>
  <c r="N138" i="19"/>
  <c r="K138" i="19"/>
  <c r="J138" i="19"/>
  <c r="I136" i="19"/>
  <c r="I138" i="19"/>
  <c r="G136" i="19"/>
  <c r="G138" i="19"/>
  <c r="F138" i="19"/>
  <c r="O131" i="19"/>
  <c r="P128" i="19"/>
  <c r="O128" i="19"/>
  <c r="N126" i="19"/>
  <c r="N128" i="19"/>
  <c r="K126" i="19"/>
  <c r="K128" i="19"/>
  <c r="J128" i="19"/>
  <c r="I126" i="19"/>
  <c r="I128" i="19"/>
  <c r="H126" i="19"/>
  <c r="H128" i="19"/>
  <c r="G128" i="19"/>
  <c r="F126" i="19"/>
  <c r="F128" i="19"/>
  <c r="P131" i="19"/>
  <c r="D150" i="19"/>
  <c r="H131" i="19"/>
  <c r="I131" i="19"/>
  <c r="H88" i="19"/>
  <c r="H139" i="19" s="1"/>
  <c r="O119" i="19"/>
  <c r="O144" i="19" s="1"/>
  <c r="D146" i="19"/>
  <c r="O60" i="19"/>
  <c r="O134" i="19" s="1"/>
  <c r="J150" i="19"/>
  <c r="F119" i="19"/>
  <c r="F144" i="19" s="1"/>
  <c r="I141" i="19"/>
  <c r="J30" i="19"/>
  <c r="J129" i="19" s="1"/>
  <c r="H30" i="19"/>
  <c r="H129" i="19" s="1"/>
  <c r="O141" i="19"/>
  <c r="H141" i="19"/>
  <c r="K141" i="19"/>
  <c r="J141" i="19"/>
  <c r="J119" i="19"/>
  <c r="J144" i="19" s="1"/>
  <c r="M116" i="19"/>
  <c r="M118" i="19" s="1"/>
  <c r="F143" i="19"/>
  <c r="F141" i="19"/>
  <c r="M85" i="19"/>
  <c r="M87" i="19" s="1"/>
  <c r="G88" i="19"/>
  <c r="G139" i="19" s="1"/>
  <c r="N88" i="19"/>
  <c r="N139" i="19" s="1"/>
  <c r="H136" i="19"/>
  <c r="K136" i="19"/>
  <c r="K88" i="19"/>
  <c r="K139" i="19" s="1"/>
  <c r="H138" i="19"/>
  <c r="I30" i="19"/>
  <c r="I129" i="19" s="1"/>
  <c r="J126" i="19"/>
  <c r="P30" i="19"/>
  <c r="P129" i="19" s="1"/>
  <c r="L27" i="19"/>
  <c r="L29" i="19" s="1"/>
  <c r="G126" i="19"/>
  <c r="P126" i="19"/>
  <c r="K30" i="19"/>
  <c r="K129" i="19" s="1"/>
  <c r="M27" i="19"/>
  <c r="M29" i="19" s="1"/>
  <c r="H60" i="19"/>
  <c r="H134" i="19" s="1"/>
  <c r="G60" i="19"/>
  <c r="G134" i="19" s="1"/>
  <c r="P60" i="19"/>
  <c r="P134" i="19" s="1"/>
  <c r="J131" i="19"/>
  <c r="I60" i="19"/>
  <c r="I134" i="19" s="1"/>
  <c r="J60" i="19"/>
  <c r="J134" i="19" s="1"/>
  <c r="N139" i="20"/>
  <c r="K139" i="20"/>
  <c r="J139" i="20"/>
  <c r="I137" i="20"/>
  <c r="I139" i="20"/>
  <c r="H137" i="20"/>
  <c r="H139" i="20"/>
  <c r="G137" i="20"/>
  <c r="G139" i="20"/>
  <c r="F137" i="20"/>
  <c r="F139" i="20"/>
  <c r="O127" i="20"/>
  <c r="O129" i="20"/>
  <c r="N127" i="20"/>
  <c r="N129" i="20"/>
  <c r="J129" i="20"/>
  <c r="J127" i="20"/>
  <c r="I127" i="20"/>
  <c r="I129" i="20"/>
  <c r="H129" i="20"/>
  <c r="G129" i="20"/>
  <c r="P139" i="20"/>
  <c r="N142" i="20"/>
  <c r="H89" i="20"/>
  <c r="H140" i="20" s="1"/>
  <c r="N60" i="20"/>
  <c r="N135" i="20" s="1"/>
  <c r="G30" i="20"/>
  <c r="G130" i="20" s="1"/>
  <c r="K30" i="20"/>
  <c r="K130" i="20" s="1"/>
  <c r="D151" i="20"/>
  <c r="K89" i="20"/>
  <c r="K140" i="20" s="1"/>
  <c r="I30" i="20"/>
  <c r="I130" i="20" s="1"/>
  <c r="H127" i="20"/>
  <c r="D127" i="20"/>
  <c r="G132" i="20"/>
  <c r="P132" i="20"/>
  <c r="I60" i="20"/>
  <c r="I135" i="20" s="1"/>
  <c r="F132" i="20"/>
  <c r="G142" i="20"/>
  <c r="P144" i="20"/>
  <c r="P120" i="20"/>
  <c r="P145" i="20" s="1"/>
  <c r="O142" i="20"/>
  <c r="O144" i="20"/>
  <c r="K142" i="20"/>
  <c r="K144" i="20"/>
  <c r="J142" i="20"/>
  <c r="J144" i="20"/>
  <c r="I144" i="20"/>
  <c r="H120" i="20"/>
  <c r="H145" i="20" s="1"/>
  <c r="H144" i="20"/>
  <c r="G144" i="20"/>
  <c r="F120" i="20"/>
  <c r="F145" i="20" s="1"/>
  <c r="J120" i="20"/>
  <c r="J145" i="20" s="1"/>
  <c r="O132" i="20"/>
  <c r="O30" i="20"/>
  <c r="O130" i="20" s="1"/>
  <c r="G89" i="20"/>
  <c r="G140" i="20" s="1"/>
  <c r="J30" i="20"/>
  <c r="J130" i="20" s="1"/>
  <c r="H30" i="20"/>
  <c r="H130" i="20" s="1"/>
  <c r="I142" i="20"/>
  <c r="P142" i="20"/>
  <c r="J60" i="20"/>
  <c r="J135" i="20" s="1"/>
  <c r="J137" i="20"/>
  <c r="P60" i="20"/>
  <c r="P135" i="20" s="1"/>
  <c r="N137" i="20"/>
  <c r="H60" i="20"/>
  <c r="H135" i="20" s="1"/>
  <c r="J132" i="20"/>
  <c r="K137" i="20"/>
  <c r="D132" i="20"/>
  <c r="M86" i="20"/>
  <c r="M88" i="20" s="1"/>
  <c r="N30" i="20"/>
  <c r="N130" i="20" s="1"/>
  <c r="L86" i="20"/>
  <c r="L88" i="20" s="1"/>
  <c r="H134" i="20"/>
  <c r="F60" i="20"/>
  <c r="F135" i="20" s="1"/>
  <c r="O60" i="20"/>
  <c r="O135" i="20" s="1"/>
  <c r="H132" i="20"/>
  <c r="G60" i="20"/>
  <c r="G135" i="20" s="1"/>
  <c r="I151" i="20"/>
  <c r="N89" i="20"/>
  <c r="N140" i="20" s="1"/>
  <c r="N138" i="1"/>
  <c r="I89" i="1"/>
  <c r="I141" i="1" s="1"/>
  <c r="H133" i="1"/>
  <c r="N133" i="1"/>
  <c r="P135" i="1"/>
  <c r="N60" i="1"/>
  <c r="N136" i="1" s="1"/>
  <c r="G60" i="1"/>
  <c r="G136" i="1" s="1"/>
  <c r="F133" i="1"/>
  <c r="N89" i="1"/>
  <c r="N141" i="1" s="1"/>
  <c r="O138" i="1"/>
  <c r="F89" i="1"/>
  <c r="F141" i="1" s="1"/>
  <c r="O143" i="1"/>
  <c r="K121" i="1"/>
  <c r="K146" i="1" s="1"/>
  <c r="O145" i="1"/>
  <c r="K143" i="1"/>
  <c r="H89" i="1"/>
  <c r="H141" i="1" s="1"/>
  <c r="K138" i="1"/>
  <c r="P133" i="1"/>
  <c r="E148" i="1"/>
  <c r="O130" i="1"/>
  <c r="N121" i="1"/>
  <c r="N146" i="1" s="1"/>
  <c r="M118" i="1"/>
  <c r="M120" i="1" s="1"/>
  <c r="G121" i="1"/>
  <c r="G146" i="1" s="1"/>
  <c r="P121" i="1"/>
  <c r="P146" i="1" s="1"/>
  <c r="J121" i="1"/>
  <c r="J146" i="1" s="1"/>
  <c r="L118" i="1"/>
  <c r="L120" i="1" s="1"/>
  <c r="F121" i="1"/>
  <c r="F146" i="1" s="1"/>
  <c r="F143" i="1"/>
  <c r="O89" i="1"/>
  <c r="O141" i="1" s="1"/>
  <c r="G89" i="1"/>
  <c r="G141" i="1" s="1"/>
  <c r="P89" i="1"/>
  <c r="P141" i="1" s="1"/>
  <c r="K89" i="1"/>
  <c r="K141" i="1" s="1"/>
  <c r="J89" i="1"/>
  <c r="J141" i="1" s="1"/>
  <c r="M86" i="1"/>
  <c r="M88" i="1" s="1"/>
  <c r="G138" i="1"/>
  <c r="J60" i="1"/>
  <c r="J136" i="1" s="1"/>
  <c r="H60" i="1"/>
  <c r="H136" i="1" s="1"/>
  <c r="G133" i="1"/>
  <c r="N128" i="1"/>
  <c r="J128" i="1"/>
  <c r="I128" i="1"/>
  <c r="I30" i="1"/>
  <c r="I131" i="1" s="1"/>
  <c r="H30" i="1"/>
  <c r="H131" i="1" s="1"/>
  <c r="K30" i="1"/>
  <c r="K131" i="1" s="1"/>
  <c r="H128" i="1"/>
  <c r="G30" i="1"/>
  <c r="G131" i="1" s="1"/>
  <c r="F30" i="1"/>
  <c r="F131" i="1" s="1"/>
  <c r="J121" i="17"/>
  <c r="J146" i="17" s="1"/>
  <c r="G143" i="17"/>
  <c r="H138" i="17"/>
  <c r="K138" i="17"/>
  <c r="H89" i="17"/>
  <c r="H141" i="17" s="1"/>
  <c r="G89" i="17"/>
  <c r="G141" i="17" s="1"/>
  <c r="O128" i="17"/>
  <c r="P133" i="17"/>
  <c r="P135" i="17"/>
  <c r="O133" i="17"/>
  <c r="O60" i="17"/>
  <c r="O136" i="17" s="1"/>
  <c r="K60" i="17"/>
  <c r="K136" i="17" s="1"/>
  <c r="K135" i="17"/>
  <c r="J60" i="17"/>
  <c r="J136" i="17" s="1"/>
  <c r="I60" i="17"/>
  <c r="I136" i="17" s="1"/>
  <c r="H133" i="17"/>
  <c r="H135" i="17"/>
  <c r="H60" i="17"/>
  <c r="H136" i="17" s="1"/>
  <c r="G133" i="17"/>
  <c r="F133" i="17"/>
  <c r="O138" i="17"/>
  <c r="N30" i="17"/>
  <c r="N131" i="17" s="1"/>
  <c r="I89" i="17"/>
  <c r="I141" i="17" s="1"/>
  <c r="H128" i="17"/>
  <c r="H30" i="17"/>
  <c r="H131" i="17" s="1"/>
  <c r="P89" i="18"/>
  <c r="P141" i="18" s="1"/>
  <c r="G89" i="18"/>
  <c r="G141" i="18" s="1"/>
  <c r="I30" i="18"/>
  <c r="I131" i="18" s="1"/>
  <c r="K128" i="18"/>
  <c r="K130" i="18"/>
  <c r="J130" i="18"/>
  <c r="G143" i="18"/>
  <c r="N121" i="18"/>
  <c r="N146" i="18" s="1"/>
  <c r="J133" i="18"/>
  <c r="F60" i="18"/>
  <c r="F136" i="18" s="1"/>
  <c r="O133" i="18"/>
  <c r="O135" i="18"/>
  <c r="N133" i="18"/>
  <c r="N135" i="18"/>
  <c r="K133" i="18"/>
  <c r="K135" i="18"/>
  <c r="I133" i="18"/>
  <c r="I135" i="18"/>
  <c r="H60" i="18"/>
  <c r="H136" i="18" s="1"/>
  <c r="G135" i="18"/>
  <c r="F133" i="18"/>
  <c r="O89" i="18"/>
  <c r="O141" i="18" s="1"/>
  <c r="I89" i="18"/>
  <c r="I141" i="18" s="1"/>
  <c r="H89" i="18"/>
  <c r="H141" i="18" s="1"/>
  <c r="K89" i="18"/>
  <c r="K141" i="18" s="1"/>
  <c r="H30" i="18"/>
  <c r="H131" i="18" s="1"/>
  <c r="F128" i="18"/>
  <c r="O152" i="5"/>
  <c r="L117" i="4"/>
  <c r="F151" i="4"/>
  <c r="P89" i="4"/>
  <c r="P140" i="4" s="1"/>
  <c r="O137" i="4"/>
  <c r="N137" i="4"/>
  <c r="O89" i="4"/>
  <c r="O140" i="4" s="1"/>
  <c r="I151" i="4"/>
  <c r="O132" i="4"/>
  <c r="P132" i="4"/>
  <c r="O60" i="4"/>
  <c r="O135" i="4" s="1"/>
  <c r="I132" i="4"/>
  <c r="E147" i="4"/>
  <c r="Q147" i="4"/>
  <c r="P151" i="4"/>
  <c r="P30" i="4"/>
  <c r="P130" i="4" s="1"/>
  <c r="O127" i="4"/>
  <c r="F30" i="4"/>
  <c r="F130" i="4" s="1"/>
  <c r="F127" i="4"/>
  <c r="I30" i="4"/>
  <c r="I130" i="4" s="1"/>
  <c r="K151" i="4"/>
  <c r="J151" i="4"/>
  <c r="M151" i="4"/>
  <c r="G151" i="4"/>
  <c r="O143" i="25"/>
  <c r="F143" i="25"/>
  <c r="I119" i="25"/>
  <c r="I144" i="25" s="1"/>
  <c r="K119" i="25"/>
  <c r="K144" i="25" s="1"/>
  <c r="F141" i="25"/>
  <c r="I141" i="25"/>
  <c r="L116" i="25"/>
  <c r="L118" i="25" s="1"/>
  <c r="G150" i="25"/>
  <c r="E150" i="25"/>
  <c r="L85" i="25"/>
  <c r="L87" i="25" s="1"/>
  <c r="M85" i="25"/>
  <c r="M87" i="25" s="1"/>
  <c r="M150" i="25"/>
  <c r="J60" i="25"/>
  <c r="J134" i="25" s="1"/>
  <c r="P30" i="25"/>
  <c r="P129" i="25" s="1"/>
  <c r="K126" i="25"/>
  <c r="H126" i="25"/>
  <c r="G126" i="25"/>
  <c r="K30" i="25"/>
  <c r="K129" i="25" s="1"/>
  <c r="O150" i="25"/>
  <c r="L150" i="25"/>
  <c r="P119" i="26"/>
  <c r="P144" i="26" s="1"/>
  <c r="E150" i="26"/>
  <c r="E146" i="26"/>
  <c r="J88" i="26"/>
  <c r="J139" i="26" s="1"/>
  <c r="O150" i="26"/>
  <c r="G150" i="26"/>
  <c r="F150" i="26"/>
  <c r="O60" i="26"/>
  <c r="O134" i="26" s="1"/>
  <c r="P133" i="26"/>
  <c r="F60" i="26"/>
  <c r="F134" i="26" s="1"/>
  <c r="G60" i="26"/>
  <c r="G134" i="26" s="1"/>
  <c r="F131" i="26"/>
  <c r="H60" i="26"/>
  <c r="H134" i="26" s="1"/>
  <c r="K150" i="26"/>
  <c r="J150" i="26"/>
  <c r="I150" i="26"/>
  <c r="N30" i="26"/>
  <c r="N129" i="26" s="1"/>
  <c r="I30" i="26"/>
  <c r="I129" i="26" s="1"/>
  <c r="I126" i="26"/>
  <c r="P150" i="26"/>
  <c r="H150" i="26"/>
  <c r="K142" i="3"/>
  <c r="F142" i="3"/>
  <c r="I142" i="3"/>
  <c r="Q147" i="3"/>
  <c r="K151" i="3"/>
  <c r="I151" i="3"/>
  <c r="O89" i="3"/>
  <c r="O140" i="3" s="1"/>
  <c r="L86" i="3"/>
  <c r="L88" i="3" s="1"/>
  <c r="F139" i="3"/>
  <c r="K137" i="3"/>
  <c r="F89" i="3"/>
  <c r="F140" i="3" s="1"/>
  <c r="I139" i="3"/>
  <c r="E147" i="3"/>
  <c r="H60" i="3"/>
  <c r="H135" i="3" s="1"/>
  <c r="K60" i="3"/>
  <c r="K135" i="3" s="1"/>
  <c r="K132" i="3"/>
  <c r="J151" i="3"/>
  <c r="H151" i="3"/>
  <c r="P127" i="3"/>
  <c r="L27" i="3"/>
  <c r="L29" i="3" s="1"/>
  <c r="K129" i="3"/>
  <c r="K127" i="3"/>
  <c r="G30" i="3"/>
  <c r="G130" i="3" s="1"/>
  <c r="I30" i="3"/>
  <c r="I130" i="3" s="1"/>
  <c r="P151" i="3"/>
  <c r="O120" i="23"/>
  <c r="O145" i="23" s="1"/>
  <c r="G142" i="23"/>
  <c r="L117" i="23"/>
  <c r="L119" i="23" s="1"/>
  <c r="E147" i="23"/>
  <c r="I89" i="23"/>
  <c r="I140" i="23" s="1"/>
  <c r="M86" i="23"/>
  <c r="M88" i="23" s="1"/>
  <c r="G151" i="23"/>
  <c r="O60" i="23"/>
  <c r="O135" i="23" s="1"/>
  <c r="N132" i="23"/>
  <c r="G132" i="23"/>
  <c r="K60" i="23"/>
  <c r="K135" i="23" s="1"/>
  <c r="G60" i="23"/>
  <c r="G135" i="23" s="1"/>
  <c r="I60" i="23"/>
  <c r="I135" i="23" s="1"/>
  <c r="O151" i="23"/>
  <c r="K151" i="23"/>
  <c r="J151" i="23"/>
  <c r="I151" i="23"/>
  <c r="F151" i="23"/>
  <c r="E151" i="23"/>
  <c r="P142" i="24"/>
  <c r="P120" i="24"/>
  <c r="P145" i="24" s="1"/>
  <c r="I120" i="24"/>
  <c r="I145" i="24" s="1"/>
  <c r="G151" i="24"/>
  <c r="P89" i="24"/>
  <c r="P140" i="24" s="1"/>
  <c r="H89" i="24"/>
  <c r="H140" i="24" s="1"/>
  <c r="F137" i="24"/>
  <c r="J89" i="24"/>
  <c r="J140" i="24" s="1"/>
  <c r="N151" i="24"/>
  <c r="J151" i="24"/>
  <c r="I151" i="24"/>
  <c r="E151" i="24"/>
  <c r="O120" i="20"/>
  <c r="O145" i="20" s="1"/>
  <c r="K120" i="20"/>
  <c r="K145" i="20" s="1"/>
  <c r="M118" i="17"/>
  <c r="M120" i="17" s="1"/>
  <c r="M86" i="17"/>
  <c r="M88" i="17" s="1"/>
  <c r="M27" i="17"/>
  <c r="M29" i="17" s="1"/>
  <c r="D138" i="17"/>
  <c r="J143" i="17"/>
  <c r="J30" i="17"/>
  <c r="J131" i="17" s="1"/>
  <c r="O30" i="17"/>
  <c r="O131" i="17" s="1"/>
  <c r="J138" i="17"/>
  <c r="J133" i="17"/>
  <c r="P60" i="17"/>
  <c r="P136" i="17" s="1"/>
  <c r="L86" i="17"/>
  <c r="L88" i="17" s="1"/>
  <c r="D148" i="5"/>
  <c r="I121" i="17"/>
  <c r="I146" i="17" s="1"/>
  <c r="O89" i="17"/>
  <c r="O141" i="17" s="1"/>
  <c r="K89" i="17"/>
  <c r="K141" i="17" s="1"/>
  <c r="J89" i="17"/>
  <c r="J141" i="17" s="1"/>
  <c r="F89" i="17"/>
  <c r="F141" i="17" s="1"/>
  <c r="I133" i="17"/>
  <c r="G30" i="17"/>
  <c r="G131" i="17" s="1"/>
  <c r="O143" i="17"/>
  <c r="J135" i="17"/>
  <c r="N60" i="17"/>
  <c r="N136" i="17" s="1"/>
  <c r="F143" i="18"/>
  <c r="I60" i="18"/>
  <c r="I136" i="18" s="1"/>
  <c r="O143" i="18"/>
  <c r="P60" i="18"/>
  <c r="P136" i="18" s="1"/>
  <c r="M118" i="18"/>
  <c r="M120" i="18" s="1"/>
  <c r="M86" i="18"/>
  <c r="M88" i="18" s="1"/>
  <c r="M27" i="18"/>
  <c r="M29" i="18" s="1"/>
  <c r="L118" i="18"/>
  <c r="L120" i="18" s="1"/>
  <c r="J89" i="18"/>
  <c r="J141" i="18" s="1"/>
  <c r="N89" i="18"/>
  <c r="N141" i="18" s="1"/>
  <c r="N30" i="18"/>
  <c r="N131" i="18" s="1"/>
  <c r="H121" i="18"/>
  <c r="H146" i="18" s="1"/>
  <c r="G138" i="18"/>
  <c r="J60" i="18"/>
  <c r="J136" i="18" s="1"/>
  <c r="I60" i="24"/>
  <c r="I135" i="24" s="1"/>
  <c r="F60" i="24"/>
  <c r="F135" i="24" s="1"/>
  <c r="I132" i="24"/>
  <c r="K132" i="24"/>
  <c r="G134" i="24"/>
  <c r="P132" i="24"/>
  <c r="G132" i="24"/>
  <c r="O30" i="24"/>
  <c r="O130" i="24" s="1"/>
  <c r="P127" i="24"/>
  <c r="N127" i="24"/>
  <c r="O127" i="24"/>
  <c r="N129" i="24"/>
  <c r="E147" i="24"/>
  <c r="H30" i="24"/>
  <c r="H130" i="24" s="1"/>
  <c r="I127" i="24"/>
  <c r="H127" i="24"/>
  <c r="O151" i="24"/>
  <c r="M151" i="24"/>
  <c r="F151" i="24"/>
  <c r="P144" i="2"/>
  <c r="M101" i="5"/>
  <c r="F120" i="2"/>
  <c r="F145" i="2" s="1"/>
  <c r="H120" i="2"/>
  <c r="H145" i="2" s="1"/>
  <c r="G142" i="2"/>
  <c r="G144" i="2"/>
  <c r="Q147" i="2"/>
  <c r="G139" i="2"/>
  <c r="K137" i="2"/>
  <c r="F137" i="2"/>
  <c r="F89" i="2"/>
  <c r="F140" i="2" s="1"/>
  <c r="G137" i="2"/>
  <c r="J139" i="2"/>
  <c r="J137" i="2"/>
  <c r="P151" i="2"/>
  <c r="N132" i="2"/>
  <c r="N134" i="2"/>
  <c r="K151" i="2"/>
  <c r="I151" i="2"/>
  <c r="L151" i="2"/>
  <c r="N127" i="2"/>
  <c r="F127" i="2"/>
  <c r="M12" i="5"/>
  <c r="E147" i="2"/>
  <c r="P141" i="19"/>
  <c r="O143" i="19"/>
  <c r="N141" i="19"/>
  <c r="L116" i="19"/>
  <c r="L118" i="19" s="1"/>
  <c r="G119" i="19"/>
  <c r="G144" i="19" s="1"/>
  <c r="M106" i="5"/>
  <c r="M102" i="5"/>
  <c r="M98" i="5"/>
  <c r="P88" i="19"/>
  <c r="P139" i="19" s="1"/>
  <c r="L85" i="19"/>
  <c r="L87" i="19" s="1"/>
  <c r="J88" i="19"/>
  <c r="J139" i="19" s="1"/>
  <c r="F136" i="19"/>
  <c r="F88" i="19"/>
  <c r="F139" i="19" s="1"/>
  <c r="J136" i="19"/>
  <c r="N150" i="19"/>
  <c r="M150" i="19"/>
  <c r="E150" i="19"/>
  <c r="F60" i="19"/>
  <c r="F134" i="19" s="1"/>
  <c r="K60" i="19"/>
  <c r="K134" i="19" s="1"/>
  <c r="K131" i="19"/>
  <c r="Q146" i="19"/>
  <c r="I150" i="19"/>
  <c r="G150" i="19"/>
  <c r="F150" i="19"/>
  <c r="N30" i="19"/>
  <c r="N129" i="19" s="1"/>
  <c r="O30" i="19"/>
  <c r="O129" i="19" s="1"/>
  <c r="O126" i="19"/>
  <c r="F30" i="19"/>
  <c r="F129" i="19" s="1"/>
  <c r="E146" i="19"/>
  <c r="G30" i="19"/>
  <c r="G129" i="19" s="1"/>
  <c r="M18" i="5"/>
  <c r="K150" i="19"/>
  <c r="H150" i="19"/>
  <c r="P137" i="20"/>
  <c r="P89" i="20"/>
  <c r="P140" i="20" s="1"/>
  <c r="I89" i="20"/>
  <c r="I140" i="20" s="1"/>
  <c r="F89" i="20"/>
  <c r="F140" i="20" s="1"/>
  <c r="J89" i="20"/>
  <c r="J140" i="20" s="1"/>
  <c r="E147" i="20"/>
  <c r="P151" i="20"/>
  <c r="G151" i="20"/>
  <c r="F151" i="20"/>
  <c r="N132" i="20"/>
  <c r="I132" i="20"/>
  <c r="M44" i="5"/>
  <c r="K151" i="20"/>
  <c r="J151" i="20"/>
  <c r="O27" i="5"/>
  <c r="O29" i="5" s="1"/>
  <c r="G127" i="20"/>
  <c r="O151" i="20"/>
  <c r="L151" i="20"/>
  <c r="E151" i="20"/>
  <c r="H121" i="1"/>
  <c r="H146" i="1" s="1"/>
  <c r="I145" i="1"/>
  <c r="I143" i="1"/>
  <c r="I121" i="1"/>
  <c r="I146" i="1" s="1"/>
  <c r="M108" i="5"/>
  <c r="H143" i="1"/>
  <c r="L109" i="5"/>
  <c r="R109" i="5" s="1"/>
  <c r="L105" i="5"/>
  <c r="R105" i="5" s="1"/>
  <c r="F138" i="1"/>
  <c r="O133" i="1"/>
  <c r="O135" i="1"/>
  <c r="I60" i="1"/>
  <c r="I136" i="1" s="1"/>
  <c r="M39" i="5"/>
  <c r="M46" i="5"/>
  <c r="M43" i="5"/>
  <c r="M45" i="5"/>
  <c r="R43" i="5"/>
  <c r="J133" i="1"/>
  <c r="M152" i="1"/>
  <c r="N30" i="1"/>
  <c r="N131" i="1" s="1"/>
  <c r="O128" i="1"/>
  <c r="P30" i="1"/>
  <c r="P131" i="1" s="1"/>
  <c r="M25" i="5"/>
  <c r="M21" i="5"/>
  <c r="M23" i="5"/>
  <c r="M15" i="5"/>
  <c r="J30" i="1"/>
  <c r="J131" i="1" s="1"/>
  <c r="K128" i="1"/>
  <c r="M27" i="1"/>
  <c r="M29" i="1" s="1"/>
  <c r="L18" i="5"/>
  <c r="R18" i="5" s="1"/>
  <c r="L5" i="5"/>
  <c r="P121" i="17"/>
  <c r="P146" i="17" s="1"/>
  <c r="P118" i="5"/>
  <c r="P120" i="5" s="1"/>
  <c r="G121" i="17"/>
  <c r="G146" i="17" s="1"/>
  <c r="I143" i="17"/>
  <c r="F143" i="17"/>
  <c r="F145" i="17"/>
  <c r="M111" i="5"/>
  <c r="M103" i="5"/>
  <c r="M99" i="5"/>
  <c r="H143" i="17"/>
  <c r="E118" i="5"/>
  <c r="E143" i="5" s="1"/>
  <c r="L113" i="5"/>
  <c r="R113" i="5" s="1"/>
  <c r="L112" i="5"/>
  <c r="R112" i="5" s="1"/>
  <c r="L100" i="5"/>
  <c r="R100" i="5" s="1"/>
  <c r="L98" i="5"/>
  <c r="R98" i="5" s="1"/>
  <c r="M113" i="5"/>
  <c r="M112" i="5"/>
  <c r="L118" i="17"/>
  <c r="L120" i="17" s="1"/>
  <c r="M109" i="5"/>
  <c r="L101" i="5"/>
  <c r="R101" i="5" s="1"/>
  <c r="N89" i="17"/>
  <c r="N141" i="17" s="1"/>
  <c r="P140" i="17"/>
  <c r="N86" i="5"/>
  <c r="N88" i="5" s="1"/>
  <c r="N138" i="17"/>
  <c r="P138" i="17"/>
  <c r="R68" i="17"/>
  <c r="M80" i="5"/>
  <c r="M75" i="5"/>
  <c r="M70" i="5"/>
  <c r="E86" i="5"/>
  <c r="E138" i="5" s="1"/>
  <c r="M76" i="5"/>
  <c r="M73" i="5"/>
  <c r="E152" i="17"/>
  <c r="N133" i="17"/>
  <c r="R44" i="5"/>
  <c r="M50" i="5"/>
  <c r="M38" i="5"/>
  <c r="K133" i="17"/>
  <c r="R49" i="5"/>
  <c r="R39" i="5"/>
  <c r="M42" i="5"/>
  <c r="M40" i="5"/>
  <c r="Q148" i="17"/>
  <c r="P152" i="17"/>
  <c r="O152" i="17"/>
  <c r="M152" i="17"/>
  <c r="I152" i="17"/>
  <c r="P30" i="17"/>
  <c r="P131" i="17" s="1"/>
  <c r="N128" i="17"/>
  <c r="M13" i="5"/>
  <c r="F30" i="17"/>
  <c r="F131" i="17" s="1"/>
  <c r="I30" i="17"/>
  <c r="I131" i="17" s="1"/>
  <c r="E27" i="5"/>
  <c r="E128" i="5" s="1"/>
  <c r="L9" i="5"/>
  <c r="R9" i="5" s="1"/>
  <c r="L8" i="5"/>
  <c r="R8" i="5" s="1"/>
  <c r="M26" i="5"/>
  <c r="M19" i="5"/>
  <c r="M9" i="5"/>
  <c r="M11" i="5"/>
  <c r="M10" i="5"/>
  <c r="K30" i="17"/>
  <c r="K131" i="17" s="1"/>
  <c r="I128" i="17"/>
  <c r="L14" i="5"/>
  <c r="L13" i="5"/>
  <c r="R13" i="5" s="1"/>
  <c r="K152" i="17"/>
  <c r="G152" i="17"/>
  <c r="F152" i="17"/>
  <c r="O121" i="18"/>
  <c r="O146" i="18" s="1"/>
  <c r="N143" i="18"/>
  <c r="M107" i="5"/>
  <c r="M97" i="5"/>
  <c r="K121" i="18"/>
  <c r="K146" i="18" s="1"/>
  <c r="J121" i="18"/>
  <c r="J146" i="18" s="1"/>
  <c r="E148" i="18"/>
  <c r="L102" i="5"/>
  <c r="R102" i="5" s="1"/>
  <c r="M104" i="5"/>
  <c r="M100" i="5"/>
  <c r="M110" i="5"/>
  <c r="J143" i="18"/>
  <c r="L108" i="5"/>
  <c r="R108" i="5" s="1"/>
  <c r="L103" i="5"/>
  <c r="R103" i="5" s="1"/>
  <c r="L99" i="5"/>
  <c r="R99" i="5" s="1"/>
  <c r="M105" i="5"/>
  <c r="Q118" i="5"/>
  <c r="Q143" i="5" s="1"/>
  <c r="O86" i="5"/>
  <c r="O88" i="5" s="1"/>
  <c r="F89" i="18"/>
  <c r="F141" i="18" s="1"/>
  <c r="M69" i="5"/>
  <c r="L86" i="18"/>
  <c r="L88" i="18" s="1"/>
  <c r="J86" i="5"/>
  <c r="J88" i="5" s="1"/>
  <c r="M71" i="5"/>
  <c r="L69" i="5"/>
  <c r="R69" i="5" s="1"/>
  <c r="M81" i="5"/>
  <c r="M74" i="5"/>
  <c r="M78" i="5"/>
  <c r="Q86" i="5"/>
  <c r="Q138" i="5" s="1"/>
  <c r="K152" i="18"/>
  <c r="E152" i="18"/>
  <c r="P133" i="18"/>
  <c r="P135" i="18"/>
  <c r="N60" i="18"/>
  <c r="N136" i="18" s="1"/>
  <c r="O60" i="18"/>
  <c r="O136" i="18" s="1"/>
  <c r="R46" i="5"/>
  <c r="J135" i="18"/>
  <c r="G60" i="18"/>
  <c r="G136" i="18" s="1"/>
  <c r="R41" i="5"/>
  <c r="M49" i="5"/>
  <c r="M48" i="5"/>
  <c r="R50" i="5"/>
  <c r="R40" i="5"/>
  <c r="M41" i="5"/>
  <c r="G133" i="18"/>
  <c r="R38" i="5"/>
  <c r="M47" i="5"/>
  <c r="P152" i="18"/>
  <c r="O152" i="18"/>
  <c r="N152" i="18"/>
  <c r="I152" i="18"/>
  <c r="H152" i="18"/>
  <c r="O30" i="18"/>
  <c r="O131" i="18" s="1"/>
  <c r="P30" i="18"/>
  <c r="P131" i="18" s="1"/>
  <c r="J128" i="18"/>
  <c r="G128" i="18"/>
  <c r="L19" i="5"/>
  <c r="R19" i="5" s="1"/>
  <c r="L15" i="5"/>
  <c r="R15" i="5" s="1"/>
  <c r="L6" i="5"/>
  <c r="R6" i="5" s="1"/>
  <c r="M22" i="5"/>
  <c r="M8" i="5"/>
  <c r="M7" i="5"/>
  <c r="F30" i="18"/>
  <c r="F131" i="18" s="1"/>
  <c r="L25" i="5"/>
  <c r="R25" i="5" s="1"/>
  <c r="L23" i="5"/>
  <c r="R23" i="5" s="1"/>
  <c r="L16" i="5"/>
  <c r="L11" i="5"/>
  <c r="R11" i="5" s="1"/>
  <c r="L7" i="5"/>
  <c r="R7" i="5" s="1"/>
  <c r="L26" i="5"/>
  <c r="L21" i="5"/>
  <c r="R21" i="5" s="1"/>
  <c r="L12" i="5"/>
  <c r="L10" i="5"/>
  <c r="R10" i="5" s="1"/>
  <c r="M16" i="5"/>
  <c r="M14" i="5"/>
  <c r="M5" i="5"/>
  <c r="M152" i="18"/>
  <c r="G152" i="18"/>
  <c r="G151" i="2"/>
  <c r="J151" i="2"/>
  <c r="N151" i="2"/>
  <c r="N151" i="20"/>
  <c r="N151" i="23"/>
  <c r="N150" i="26"/>
  <c r="N152" i="17"/>
  <c r="R100" i="20"/>
  <c r="L117" i="20"/>
  <c r="L119" i="20" s="1"/>
  <c r="R101" i="2"/>
  <c r="J127" i="23"/>
  <c r="J129" i="23"/>
  <c r="J30" i="23"/>
  <c r="J130" i="23" s="1"/>
  <c r="F132" i="23"/>
  <c r="F60" i="23"/>
  <c r="F135" i="23" s="1"/>
  <c r="F134" i="23"/>
  <c r="J137" i="3"/>
  <c r="J139" i="3"/>
  <c r="J89" i="3"/>
  <c r="J140" i="3" s="1"/>
  <c r="N133" i="19"/>
  <c r="N131" i="19"/>
  <c r="N60" i="19"/>
  <c r="N134" i="19" s="1"/>
  <c r="H30" i="25"/>
  <c r="H129" i="25" s="1"/>
  <c r="L117" i="24"/>
  <c r="L119" i="24" s="1"/>
  <c r="L86" i="1"/>
  <c r="L88" i="1" s="1"/>
  <c r="O137" i="20"/>
  <c r="O89" i="20"/>
  <c r="O140" i="20" s="1"/>
  <c r="O139" i="20"/>
  <c r="L27" i="20"/>
  <c r="L29" i="20" s="1"/>
  <c r="G137" i="3"/>
  <c r="G139" i="3"/>
  <c r="P134" i="3"/>
  <c r="P132" i="3"/>
  <c r="P60" i="3"/>
  <c r="P135" i="3" s="1"/>
  <c r="P138" i="26"/>
  <c r="P136" i="26"/>
  <c r="P88" i="26"/>
  <c r="P139" i="26" s="1"/>
  <c r="K88" i="25"/>
  <c r="K139" i="25" s="1"/>
  <c r="F88" i="25"/>
  <c r="F139" i="25" s="1"/>
  <c r="O88" i="25"/>
  <c r="O139" i="25" s="1"/>
  <c r="G88" i="25"/>
  <c r="G139" i="25" s="1"/>
  <c r="J88" i="25"/>
  <c r="J139" i="25" s="1"/>
  <c r="F126" i="25"/>
  <c r="F128" i="25"/>
  <c r="L86" i="4"/>
  <c r="K132" i="4"/>
  <c r="K60" i="4"/>
  <c r="K135" i="4" s="1"/>
  <c r="K134" i="4"/>
  <c r="L27" i="1"/>
  <c r="L29" i="1" s="1"/>
  <c r="I88" i="25"/>
  <c r="I139" i="25" s="1"/>
  <c r="L116" i="26"/>
  <c r="L118" i="26" s="1"/>
  <c r="Q147" i="23"/>
  <c r="Q147" i="20"/>
  <c r="L150" i="19"/>
  <c r="M117" i="2"/>
  <c r="M119" i="2" s="1"/>
  <c r="M86" i="2"/>
  <c r="M88" i="2" s="1"/>
  <c r="H142" i="20"/>
  <c r="P127" i="20"/>
  <c r="P30" i="20"/>
  <c r="P130" i="20" s="1"/>
  <c r="P129" i="20"/>
  <c r="K129" i="20"/>
  <c r="K127" i="20"/>
  <c r="H151" i="20"/>
  <c r="P150" i="25"/>
  <c r="M151" i="2"/>
  <c r="F129" i="20"/>
  <c r="F127" i="20"/>
  <c r="F30" i="20"/>
  <c r="F130" i="20" s="1"/>
  <c r="I139" i="2"/>
  <c r="I137" i="2"/>
  <c r="I89" i="2"/>
  <c r="I140" i="2" s="1"/>
  <c r="O120" i="2"/>
  <c r="O145" i="2" s="1"/>
  <c r="O142" i="2"/>
  <c r="J60" i="2"/>
  <c r="J135" i="2" s="1"/>
  <c r="G137" i="24"/>
  <c r="L86" i="24"/>
  <c r="L88" i="24" s="1"/>
  <c r="I60" i="26"/>
  <c r="I134" i="26" s="1"/>
  <c r="D150" i="26"/>
  <c r="P60" i="2"/>
  <c r="P135" i="2" s="1"/>
  <c r="D132" i="2"/>
  <c r="P27" i="5"/>
  <c r="P29" i="5" s="1"/>
  <c r="F151" i="2"/>
  <c r="I119" i="19"/>
  <c r="I144" i="19" s="1"/>
  <c r="H119" i="19"/>
  <c r="H144" i="19" s="1"/>
  <c r="N119" i="19"/>
  <c r="N144" i="19" s="1"/>
  <c r="P119" i="19"/>
  <c r="P144" i="19" s="1"/>
  <c r="K119" i="19"/>
  <c r="K144" i="19" s="1"/>
  <c r="M152" i="5"/>
  <c r="K151" i="24"/>
  <c r="M117" i="20"/>
  <c r="M119" i="20" s="1"/>
  <c r="M27" i="20"/>
  <c r="M29" i="20" s="1"/>
  <c r="R42" i="20"/>
  <c r="K132" i="20"/>
  <c r="K134" i="20"/>
  <c r="K60" i="20"/>
  <c r="K135" i="20" s="1"/>
  <c r="K89" i="23"/>
  <c r="K140" i="23" s="1"/>
  <c r="K137" i="23"/>
  <c r="K139" i="23"/>
  <c r="M117" i="23"/>
  <c r="M119" i="23" s="1"/>
  <c r="P88" i="25"/>
  <c r="P139" i="25" s="1"/>
  <c r="I88" i="19"/>
  <c r="I139" i="19" s="1"/>
  <c r="P86" i="5"/>
  <c r="P88" i="5" s="1"/>
  <c r="L27" i="18"/>
  <c r="L29" i="18" s="1"/>
  <c r="I120" i="3"/>
  <c r="I145" i="3" s="1"/>
  <c r="P151" i="23"/>
  <c r="P151" i="24"/>
  <c r="O151" i="2"/>
  <c r="H152" i="17"/>
  <c r="J152" i="18"/>
  <c r="M151" i="20"/>
  <c r="H89" i="2"/>
  <c r="H140" i="2" s="1"/>
  <c r="K127" i="24"/>
  <c r="H60" i="24"/>
  <c r="H135" i="24" s="1"/>
  <c r="F137" i="23"/>
  <c r="F89" i="23"/>
  <c r="F140" i="23" s="1"/>
  <c r="R45" i="23"/>
  <c r="J120" i="3"/>
  <c r="J145" i="3" s="1"/>
  <c r="N141" i="26"/>
  <c r="O88" i="19"/>
  <c r="O139" i="19" s="1"/>
  <c r="D152" i="18"/>
  <c r="E151" i="3"/>
  <c r="L107" i="5"/>
  <c r="R107" i="5" s="1"/>
  <c r="G118" i="5"/>
  <c r="G120" i="5" s="1"/>
  <c r="L117" i="3"/>
  <c r="L119" i="3" s="1"/>
  <c r="J89" i="4"/>
  <c r="J140" i="4" s="1"/>
  <c r="K89" i="4"/>
  <c r="K140" i="4" s="1"/>
  <c r="F137" i="4"/>
  <c r="P142" i="3"/>
  <c r="G131" i="19"/>
  <c r="O151" i="3"/>
  <c r="H151" i="2"/>
  <c r="E148" i="17"/>
  <c r="O151" i="4"/>
  <c r="Q146" i="25"/>
  <c r="O150" i="19"/>
  <c r="F142" i="24"/>
  <c r="L27" i="24"/>
  <c r="L29" i="24" s="1"/>
  <c r="F134" i="3"/>
  <c r="F132" i="3"/>
  <c r="G142" i="3"/>
  <c r="G120" i="3"/>
  <c r="G145" i="3" s="1"/>
  <c r="O30" i="3"/>
  <c r="O130" i="3" s="1"/>
  <c r="O127" i="3"/>
  <c r="F119" i="26"/>
  <c r="F144" i="26" s="1"/>
  <c r="P143" i="18"/>
  <c r="R13" i="17"/>
  <c r="L27" i="17"/>
  <c r="L29" i="17" s="1"/>
  <c r="I150" i="25"/>
  <c r="O144" i="4"/>
  <c r="O142" i="4"/>
  <c r="Q146" i="26"/>
  <c r="L67" i="5"/>
  <c r="H86" i="5"/>
  <c r="H88" i="5" s="1"/>
  <c r="I88" i="26"/>
  <c r="I139" i="26" s="1"/>
  <c r="H119" i="25"/>
  <c r="H144" i="25" s="1"/>
  <c r="L110" i="5"/>
  <c r="R110" i="5" s="1"/>
  <c r="F86" i="5"/>
  <c r="F88" i="5" s="1"/>
  <c r="N60" i="25"/>
  <c r="N134" i="25" s="1"/>
  <c r="K118" i="5"/>
  <c r="K120" i="5" s="1"/>
  <c r="N118" i="5"/>
  <c r="N120" i="5" s="1"/>
  <c r="N151" i="3"/>
  <c r="N89" i="3"/>
  <c r="N140" i="3" s="1"/>
  <c r="N150" i="25"/>
  <c r="J118" i="5"/>
  <c r="J120" i="5" s="1"/>
  <c r="M67" i="5"/>
  <c r="I86" i="5"/>
  <c r="I88" i="5" s="1"/>
  <c r="M37" i="5"/>
  <c r="L96" i="5"/>
  <c r="H118" i="5"/>
  <c r="H120" i="5" s="1"/>
  <c r="J27" i="5"/>
  <c r="J29" i="5" s="1"/>
  <c r="F27" i="5"/>
  <c r="F29" i="5" s="1"/>
  <c r="M96" i="5"/>
  <c r="I118" i="5"/>
  <c r="I120" i="5" s="1"/>
  <c r="K86" i="5"/>
  <c r="K88" i="5" s="1"/>
  <c r="N27" i="5"/>
  <c r="N29" i="5" s="1"/>
  <c r="O118" i="5"/>
  <c r="O120" i="5" s="1"/>
  <c r="L111" i="5"/>
  <c r="R111" i="5" s="1"/>
  <c r="L104" i="5"/>
  <c r="R104" i="5" s="1"/>
  <c r="L97" i="5"/>
  <c r="R97" i="5" s="1"/>
  <c r="L68" i="5"/>
  <c r="R68" i="5" s="1"/>
  <c r="G86" i="5"/>
  <c r="G88" i="5" s="1"/>
  <c r="R48" i="5"/>
  <c r="R37" i="5"/>
  <c r="L24" i="5"/>
  <c r="R24" i="5" s="1"/>
  <c r="L17" i="5"/>
  <c r="R17" i="5" s="1"/>
  <c r="M77" i="5"/>
  <c r="M72" i="5"/>
  <c r="M68" i="5"/>
  <c r="M24" i="5"/>
  <c r="M17" i="5"/>
  <c r="M6" i="5"/>
  <c r="I27" i="5"/>
  <c r="I29" i="5" s="1"/>
  <c r="F118" i="5"/>
  <c r="F120" i="5" s="1"/>
  <c r="K27" i="5"/>
  <c r="K29" i="5" s="1"/>
  <c r="L29" i="26" l="1"/>
  <c r="F28" i="26"/>
  <c r="F127" i="26" s="1"/>
  <c r="G28" i="18"/>
  <c r="F28" i="18"/>
  <c r="R16" i="5"/>
  <c r="G58" i="18"/>
  <c r="G134" i="18" s="1"/>
  <c r="F58" i="18"/>
  <c r="F134" i="18" s="1"/>
  <c r="F129" i="18"/>
  <c r="R12" i="5"/>
  <c r="R26" i="5"/>
  <c r="R14" i="5"/>
  <c r="F28" i="1"/>
  <c r="F129" i="1" s="1"/>
  <c r="L130" i="1"/>
  <c r="Q27" i="5"/>
  <c r="Q128" i="5" s="1"/>
  <c r="Q148" i="5" s="1"/>
  <c r="F28" i="3"/>
  <c r="F128" i="3" s="1"/>
  <c r="F118" i="4"/>
  <c r="F143" i="4" s="1"/>
  <c r="I28" i="1"/>
  <c r="I129" i="1" s="1"/>
  <c r="H28" i="1"/>
  <c r="H129" i="1" s="1"/>
  <c r="K28" i="1"/>
  <c r="K129" i="1" s="1"/>
  <c r="G28" i="1"/>
  <c r="G129" i="1" s="1"/>
  <c r="J28" i="1"/>
  <c r="J129" i="1" s="1"/>
  <c r="F140" i="5"/>
  <c r="F89" i="5"/>
  <c r="K28" i="3"/>
  <c r="K128" i="3" s="1"/>
  <c r="G28" i="3"/>
  <c r="G128" i="3" s="1"/>
  <c r="I28" i="3"/>
  <c r="I128" i="3" s="1"/>
  <c r="H28" i="3"/>
  <c r="H128" i="3" s="1"/>
  <c r="J28" i="3"/>
  <c r="J128" i="3" s="1"/>
  <c r="M120" i="24"/>
  <c r="M145" i="24" s="1"/>
  <c r="M144" i="24"/>
  <c r="M141" i="26"/>
  <c r="M143" i="26"/>
  <c r="L59" i="19"/>
  <c r="L133" i="19" s="1"/>
  <c r="J58" i="19"/>
  <c r="J132" i="19" s="1"/>
  <c r="I58" i="19"/>
  <c r="I132" i="19" s="1"/>
  <c r="H58" i="19"/>
  <c r="H132" i="19" s="1"/>
  <c r="K58" i="19"/>
  <c r="K132" i="19" s="1"/>
  <c r="G58" i="19"/>
  <c r="G132" i="19" s="1"/>
  <c r="F58" i="19"/>
  <c r="F132" i="19" s="1"/>
  <c r="F58" i="3"/>
  <c r="F133" i="3" s="1"/>
  <c r="H58" i="3"/>
  <c r="H133" i="3" s="1"/>
  <c r="G58" i="3"/>
  <c r="G133" i="3" s="1"/>
  <c r="G30" i="5"/>
  <c r="G131" i="5" s="1"/>
  <c r="G130" i="5"/>
  <c r="H130" i="5"/>
  <c r="H30" i="5"/>
  <c r="H131" i="5" s="1"/>
  <c r="M57" i="5"/>
  <c r="M59" i="5" s="1"/>
  <c r="L133" i="5"/>
  <c r="L128" i="26"/>
  <c r="L59" i="2"/>
  <c r="L134" i="2" s="1"/>
  <c r="F58" i="2"/>
  <c r="F133" i="2" s="1"/>
  <c r="H86" i="19"/>
  <c r="H137" i="19" s="1"/>
  <c r="I86" i="19"/>
  <c r="I137" i="19" s="1"/>
  <c r="K86" i="19"/>
  <c r="K137" i="19" s="1"/>
  <c r="G86" i="19"/>
  <c r="G137" i="19" s="1"/>
  <c r="J86" i="19"/>
  <c r="J137" i="19" s="1"/>
  <c r="F86" i="19"/>
  <c r="F137" i="19" s="1"/>
  <c r="L138" i="19"/>
  <c r="R5" i="5"/>
  <c r="L27" i="5"/>
  <c r="L29" i="5" s="1"/>
  <c r="F28" i="17"/>
  <c r="F129" i="17" s="1"/>
  <c r="P30" i="5"/>
  <c r="P131" i="5" s="1"/>
  <c r="P130" i="5"/>
  <c r="O130" i="5"/>
  <c r="O30" i="5"/>
  <c r="O131" i="5" s="1"/>
  <c r="N30" i="5"/>
  <c r="N131" i="5" s="1"/>
  <c r="N130" i="5"/>
  <c r="K30" i="5"/>
  <c r="K131" i="5" s="1"/>
  <c r="K130" i="5"/>
  <c r="J130" i="5"/>
  <c r="J30" i="5"/>
  <c r="J131" i="5" s="1"/>
  <c r="I130" i="5"/>
  <c r="I30" i="5"/>
  <c r="I131" i="5" s="1"/>
  <c r="F130" i="5"/>
  <c r="F30" i="5"/>
  <c r="F131" i="5" s="1"/>
  <c r="M60" i="18"/>
  <c r="M136" i="18" s="1"/>
  <c r="M59" i="18"/>
  <c r="M135" i="18" s="1"/>
  <c r="L60" i="18"/>
  <c r="L136" i="18" s="1"/>
  <c r="L59" i="18"/>
  <c r="L135" i="18" s="1"/>
  <c r="K28" i="26"/>
  <c r="K127" i="26" s="1"/>
  <c r="J28" i="26"/>
  <c r="J127" i="26" s="1"/>
  <c r="I28" i="26"/>
  <c r="I127" i="26" s="1"/>
  <c r="H28" i="26"/>
  <c r="H127" i="26" s="1"/>
  <c r="G28" i="26"/>
  <c r="G127" i="26" s="1"/>
  <c r="R45" i="5"/>
  <c r="R57" i="3"/>
  <c r="R132" i="3" s="1"/>
  <c r="J58" i="3"/>
  <c r="J133" i="3" s="1"/>
  <c r="I58" i="3"/>
  <c r="I133" i="3" s="1"/>
  <c r="L59" i="3"/>
  <c r="L134" i="3" s="1"/>
  <c r="K58" i="3"/>
  <c r="K133" i="3" s="1"/>
  <c r="L60" i="3"/>
  <c r="L135" i="3" s="1"/>
  <c r="L129" i="3"/>
  <c r="M60" i="24"/>
  <c r="M135" i="24" s="1"/>
  <c r="M59" i="24"/>
  <c r="M134" i="24" s="1"/>
  <c r="L144" i="24"/>
  <c r="G118" i="24"/>
  <c r="G143" i="24" s="1"/>
  <c r="J118" i="24"/>
  <c r="J143" i="24" s="1"/>
  <c r="I118" i="24"/>
  <c r="I143" i="24" s="1"/>
  <c r="H118" i="24"/>
  <c r="H143" i="24" s="1"/>
  <c r="K118" i="24"/>
  <c r="K143" i="24" s="1"/>
  <c r="F118" i="24"/>
  <c r="F143" i="24" s="1"/>
  <c r="L139" i="24"/>
  <c r="K87" i="24"/>
  <c r="K138" i="24" s="1"/>
  <c r="G87" i="24"/>
  <c r="G138" i="24" s="1"/>
  <c r="J87" i="24"/>
  <c r="J138" i="24" s="1"/>
  <c r="I87" i="24"/>
  <c r="I138" i="24" s="1"/>
  <c r="H87" i="24"/>
  <c r="H138" i="24" s="1"/>
  <c r="F87" i="24"/>
  <c r="F138" i="24" s="1"/>
  <c r="R42" i="5"/>
  <c r="L126" i="25"/>
  <c r="L128" i="25"/>
  <c r="L59" i="20"/>
  <c r="L134" i="20" s="1"/>
  <c r="M30" i="4"/>
  <c r="M130" i="4" s="1"/>
  <c r="M129" i="4"/>
  <c r="R57" i="24"/>
  <c r="R132" i="24" s="1"/>
  <c r="M129" i="24"/>
  <c r="M88" i="26"/>
  <c r="M139" i="26" s="1"/>
  <c r="M138" i="26"/>
  <c r="G58" i="26"/>
  <c r="G132" i="26" s="1"/>
  <c r="L59" i="26"/>
  <c r="L133" i="26" s="1"/>
  <c r="L30" i="26"/>
  <c r="L129" i="26" s="1"/>
  <c r="M30" i="3"/>
  <c r="M130" i="3" s="1"/>
  <c r="M129" i="3"/>
  <c r="M30" i="23"/>
  <c r="M130" i="23" s="1"/>
  <c r="M129" i="23"/>
  <c r="L127" i="23"/>
  <c r="L129" i="23"/>
  <c r="F87" i="20"/>
  <c r="F138" i="20" s="1"/>
  <c r="L139" i="20"/>
  <c r="D147" i="2"/>
  <c r="M60" i="19"/>
  <c r="M134" i="19" s="1"/>
  <c r="M133" i="19"/>
  <c r="K58" i="20"/>
  <c r="K133" i="20" s="1"/>
  <c r="K119" i="1"/>
  <c r="K144" i="1" s="1"/>
  <c r="L145" i="1"/>
  <c r="M143" i="1"/>
  <c r="M145" i="1"/>
  <c r="M121" i="17"/>
  <c r="M146" i="17" s="1"/>
  <c r="M145" i="17"/>
  <c r="L143" i="17"/>
  <c r="L145" i="17"/>
  <c r="H148" i="18"/>
  <c r="H150" i="18" s="1"/>
  <c r="J87" i="18"/>
  <c r="J139" i="18" s="1"/>
  <c r="L140" i="18"/>
  <c r="M140" i="18"/>
  <c r="H119" i="18"/>
  <c r="H144" i="18" s="1"/>
  <c r="L145" i="18"/>
  <c r="M145" i="18"/>
  <c r="P121" i="5"/>
  <c r="P146" i="5" s="1"/>
  <c r="P145" i="5"/>
  <c r="N138" i="5"/>
  <c r="N140" i="5"/>
  <c r="I60" i="5"/>
  <c r="I136" i="5" s="1"/>
  <c r="I135" i="5"/>
  <c r="N133" i="5"/>
  <c r="N135" i="5"/>
  <c r="O128" i="5"/>
  <c r="M140" i="1"/>
  <c r="K58" i="1"/>
  <c r="K134" i="1" s="1"/>
  <c r="L135" i="1"/>
  <c r="P148" i="1"/>
  <c r="P150" i="1" s="1"/>
  <c r="M60" i="1"/>
  <c r="M136" i="1" s="1"/>
  <c r="M135" i="1"/>
  <c r="M30" i="1"/>
  <c r="M131" i="1" s="1"/>
  <c r="M130" i="1"/>
  <c r="P148" i="17"/>
  <c r="P150" i="17" s="1"/>
  <c r="M138" i="17"/>
  <c r="M140" i="17"/>
  <c r="L140" i="17"/>
  <c r="D148" i="17"/>
  <c r="M135" i="17"/>
  <c r="M30" i="17"/>
  <c r="M131" i="17" s="1"/>
  <c r="M130" i="17"/>
  <c r="I148" i="18"/>
  <c r="I150" i="18" s="1"/>
  <c r="M128" i="18"/>
  <c r="M130" i="18"/>
  <c r="M144" i="4"/>
  <c r="J118" i="4"/>
  <c r="J143" i="4" s="1"/>
  <c r="L144" i="4"/>
  <c r="G147" i="4"/>
  <c r="M143" i="25"/>
  <c r="I117" i="25"/>
  <c r="I142" i="25" s="1"/>
  <c r="L143" i="25"/>
  <c r="F28" i="25"/>
  <c r="F127" i="25" s="1"/>
  <c r="M137" i="4"/>
  <c r="M139" i="4"/>
  <c r="I147" i="4"/>
  <c r="M120" i="4"/>
  <c r="M145" i="4" s="1"/>
  <c r="M132" i="4"/>
  <c r="M134" i="4"/>
  <c r="J147" i="4"/>
  <c r="L134" i="4"/>
  <c r="L132" i="4"/>
  <c r="M142" i="4"/>
  <c r="L142" i="4"/>
  <c r="N147" i="4"/>
  <c r="R27" i="4"/>
  <c r="R127" i="4" s="1"/>
  <c r="L129" i="4"/>
  <c r="H147" i="4"/>
  <c r="H118" i="4"/>
  <c r="H143" i="4" s="1"/>
  <c r="O147" i="4"/>
  <c r="G146" i="25"/>
  <c r="G148" i="25" s="1"/>
  <c r="O146" i="25"/>
  <c r="O148" i="25" s="1"/>
  <c r="M136" i="25"/>
  <c r="M138" i="25"/>
  <c r="J146" i="25"/>
  <c r="J148" i="25" s="1"/>
  <c r="I28" i="25"/>
  <c r="I127" i="25" s="1"/>
  <c r="F58" i="25"/>
  <c r="F132" i="25" s="1"/>
  <c r="L133" i="25"/>
  <c r="M131" i="25"/>
  <c r="M133" i="25"/>
  <c r="K28" i="25"/>
  <c r="K127" i="25" s="1"/>
  <c r="K146" i="25"/>
  <c r="K148" i="25" s="1"/>
  <c r="J28" i="25"/>
  <c r="J127" i="25" s="1"/>
  <c r="H28" i="25"/>
  <c r="H127" i="25" s="1"/>
  <c r="R27" i="25"/>
  <c r="R126" i="25" s="1"/>
  <c r="I146" i="25"/>
  <c r="I148" i="25" s="1"/>
  <c r="N146" i="25"/>
  <c r="N148" i="25" s="1"/>
  <c r="M60" i="25"/>
  <c r="M134" i="25" s="1"/>
  <c r="M128" i="25"/>
  <c r="L30" i="25"/>
  <c r="L129" i="25" s="1"/>
  <c r="P146" i="25"/>
  <c r="P148" i="25" s="1"/>
  <c r="G146" i="26"/>
  <c r="G148" i="26" s="1"/>
  <c r="K146" i="26"/>
  <c r="K148" i="26" s="1"/>
  <c r="R85" i="26"/>
  <c r="R136" i="26" s="1"/>
  <c r="L138" i="26"/>
  <c r="M136" i="26"/>
  <c r="I146" i="26"/>
  <c r="I148" i="26" s="1"/>
  <c r="J146" i="26"/>
  <c r="J148" i="26" s="1"/>
  <c r="N146" i="26"/>
  <c r="N148" i="26" s="1"/>
  <c r="L131" i="26"/>
  <c r="H146" i="26"/>
  <c r="H148" i="26" s="1"/>
  <c r="P146" i="26"/>
  <c r="P148" i="26" s="1"/>
  <c r="O146" i="26"/>
  <c r="O148" i="26" s="1"/>
  <c r="D146" i="26"/>
  <c r="L60" i="26"/>
  <c r="L134" i="26" s="1"/>
  <c r="H58" i="26"/>
  <c r="H132" i="26" s="1"/>
  <c r="L126" i="26"/>
  <c r="K58" i="26"/>
  <c r="K132" i="26" s="1"/>
  <c r="I58" i="26"/>
  <c r="I132" i="26" s="1"/>
  <c r="R57" i="26"/>
  <c r="R131" i="26" s="1"/>
  <c r="F58" i="26"/>
  <c r="F132" i="26" s="1"/>
  <c r="J58" i="26"/>
  <c r="J132" i="26" s="1"/>
  <c r="M126" i="26"/>
  <c r="M128" i="26"/>
  <c r="M89" i="4"/>
  <c r="M140" i="4" s="1"/>
  <c r="M127" i="4"/>
  <c r="G58" i="4"/>
  <c r="G133" i="4" s="1"/>
  <c r="F147" i="4"/>
  <c r="M60" i="4"/>
  <c r="M135" i="4" s="1"/>
  <c r="I28" i="4"/>
  <c r="I128" i="4" s="1"/>
  <c r="R57" i="4"/>
  <c r="R132" i="4" s="1"/>
  <c r="H58" i="4"/>
  <c r="H133" i="4" s="1"/>
  <c r="I58" i="4"/>
  <c r="I133" i="4" s="1"/>
  <c r="K58" i="4"/>
  <c r="K133" i="4" s="1"/>
  <c r="L30" i="4"/>
  <c r="L130" i="4" s="1"/>
  <c r="F58" i="4"/>
  <c r="F133" i="4" s="1"/>
  <c r="K147" i="4"/>
  <c r="L60" i="4"/>
  <c r="L135" i="4" s="1"/>
  <c r="J58" i="4"/>
  <c r="J133" i="4" s="1"/>
  <c r="P147" i="4"/>
  <c r="H28" i="4"/>
  <c r="H128" i="4" s="1"/>
  <c r="F28" i="4"/>
  <c r="F128" i="4" s="1"/>
  <c r="L127" i="4"/>
  <c r="J28" i="4"/>
  <c r="J128" i="4" s="1"/>
  <c r="K28" i="4"/>
  <c r="K128" i="4" s="1"/>
  <c r="G28" i="4"/>
  <c r="G128" i="4" s="1"/>
  <c r="M141" i="25"/>
  <c r="M88" i="25"/>
  <c r="M139" i="25" s="1"/>
  <c r="J58" i="25"/>
  <c r="J132" i="25" s="1"/>
  <c r="K58" i="25"/>
  <c r="K132" i="25" s="1"/>
  <c r="R57" i="25"/>
  <c r="R131" i="25" s="1"/>
  <c r="I58" i="25"/>
  <c r="I132" i="25" s="1"/>
  <c r="G58" i="25"/>
  <c r="G132" i="25" s="1"/>
  <c r="F146" i="25"/>
  <c r="F148" i="25" s="1"/>
  <c r="L60" i="25"/>
  <c r="L134" i="25" s="1"/>
  <c r="M30" i="25"/>
  <c r="M129" i="25" s="1"/>
  <c r="L131" i="25"/>
  <c r="K117" i="25"/>
  <c r="K142" i="25" s="1"/>
  <c r="M119" i="25"/>
  <c r="M144" i="25" s="1"/>
  <c r="H58" i="25"/>
  <c r="H132" i="25" s="1"/>
  <c r="G28" i="25"/>
  <c r="G127" i="25" s="1"/>
  <c r="M126" i="25"/>
  <c r="H146" i="25"/>
  <c r="H148" i="25" s="1"/>
  <c r="F146" i="26"/>
  <c r="F148" i="26" s="1"/>
  <c r="L88" i="26"/>
  <c r="L139" i="26" s="1"/>
  <c r="F86" i="26"/>
  <c r="F137" i="26" s="1"/>
  <c r="M119" i="26"/>
  <c r="M144" i="26" s="1"/>
  <c r="L136" i="26"/>
  <c r="K86" i="26"/>
  <c r="K137" i="26" s="1"/>
  <c r="G86" i="26"/>
  <c r="G137" i="26" s="1"/>
  <c r="M30" i="26"/>
  <c r="M129" i="26" s="1"/>
  <c r="R27" i="26"/>
  <c r="R126" i="26" s="1"/>
  <c r="I86" i="26"/>
  <c r="I137" i="26" s="1"/>
  <c r="H86" i="26"/>
  <c r="H137" i="26" s="1"/>
  <c r="J86" i="26"/>
  <c r="J137" i="26" s="1"/>
  <c r="O147" i="3"/>
  <c r="O149" i="3" s="1"/>
  <c r="I147" i="3"/>
  <c r="I149" i="3" s="1"/>
  <c r="M132" i="3"/>
  <c r="M134" i="3"/>
  <c r="M139" i="3"/>
  <c r="M144" i="3"/>
  <c r="M137" i="3"/>
  <c r="H87" i="3"/>
  <c r="H138" i="3" s="1"/>
  <c r="I87" i="3"/>
  <c r="I138" i="3" s="1"/>
  <c r="J87" i="3"/>
  <c r="J138" i="3" s="1"/>
  <c r="G87" i="3"/>
  <c r="G138" i="3" s="1"/>
  <c r="K87" i="3"/>
  <c r="K138" i="3" s="1"/>
  <c r="F87" i="3"/>
  <c r="F138" i="3" s="1"/>
  <c r="N147" i="3"/>
  <c r="N149" i="3" s="1"/>
  <c r="L30" i="3"/>
  <c r="L130" i="3" s="1"/>
  <c r="M127" i="3"/>
  <c r="M60" i="3"/>
  <c r="M135" i="3" s="1"/>
  <c r="J147" i="3"/>
  <c r="J149" i="3" s="1"/>
  <c r="M120" i="3"/>
  <c r="M145" i="3" s="1"/>
  <c r="R86" i="3"/>
  <c r="R137" i="3" s="1"/>
  <c r="L139" i="3"/>
  <c r="M89" i="3"/>
  <c r="M140" i="3" s="1"/>
  <c r="M142" i="3"/>
  <c r="F147" i="3"/>
  <c r="F149" i="3" s="1"/>
  <c r="H147" i="3"/>
  <c r="H149" i="3" s="1"/>
  <c r="I147" i="23"/>
  <c r="I149" i="23" s="1"/>
  <c r="M60" i="23"/>
  <c r="M135" i="23" s="1"/>
  <c r="M134" i="23"/>
  <c r="M137" i="23"/>
  <c r="M139" i="23"/>
  <c r="L137" i="23"/>
  <c r="L139" i="23"/>
  <c r="K118" i="23"/>
  <c r="K143" i="23" s="1"/>
  <c r="L144" i="23"/>
  <c r="P147" i="23"/>
  <c r="P149" i="23" s="1"/>
  <c r="F28" i="23"/>
  <c r="F128" i="23" s="1"/>
  <c r="N147" i="23"/>
  <c r="N149" i="23" s="1"/>
  <c r="K147" i="23"/>
  <c r="K149" i="23" s="1"/>
  <c r="M127" i="23"/>
  <c r="L30" i="23"/>
  <c r="L130" i="23" s="1"/>
  <c r="J147" i="23"/>
  <c r="J149" i="23" s="1"/>
  <c r="H87" i="23"/>
  <c r="H138" i="23" s="1"/>
  <c r="I28" i="23"/>
  <c r="I128" i="23" s="1"/>
  <c r="I87" i="23"/>
  <c r="I138" i="23" s="1"/>
  <c r="O147" i="23"/>
  <c r="O149" i="23" s="1"/>
  <c r="H147" i="23"/>
  <c r="H149" i="23" s="1"/>
  <c r="J87" i="23"/>
  <c r="J138" i="23" s="1"/>
  <c r="L89" i="23"/>
  <c r="L140" i="23" s="1"/>
  <c r="G28" i="23"/>
  <c r="G128" i="23" s="1"/>
  <c r="R86" i="23"/>
  <c r="R137" i="23" s="1"/>
  <c r="M89" i="23"/>
  <c r="M140" i="23" s="1"/>
  <c r="K87" i="23"/>
  <c r="K138" i="23" s="1"/>
  <c r="F87" i="23"/>
  <c r="F138" i="23" s="1"/>
  <c r="G87" i="23"/>
  <c r="G138" i="23" s="1"/>
  <c r="H28" i="23"/>
  <c r="H128" i="23" s="1"/>
  <c r="J28" i="23"/>
  <c r="J128" i="23" s="1"/>
  <c r="K28" i="23"/>
  <c r="K128" i="23" s="1"/>
  <c r="R27" i="23"/>
  <c r="R127" i="23" s="1"/>
  <c r="G147" i="23"/>
  <c r="G149" i="23" s="1"/>
  <c r="F147" i="23"/>
  <c r="F149" i="23" s="1"/>
  <c r="H118" i="23"/>
  <c r="H143" i="23" s="1"/>
  <c r="I118" i="23"/>
  <c r="I143" i="23" s="1"/>
  <c r="G58" i="24"/>
  <c r="G133" i="24" s="1"/>
  <c r="K58" i="24"/>
  <c r="K133" i="24" s="1"/>
  <c r="H58" i="24"/>
  <c r="H133" i="24" s="1"/>
  <c r="I58" i="24"/>
  <c r="I133" i="24" s="1"/>
  <c r="J58" i="24"/>
  <c r="J133" i="24" s="1"/>
  <c r="F58" i="24"/>
  <c r="F133" i="24" s="1"/>
  <c r="N147" i="24"/>
  <c r="N149" i="24" s="1"/>
  <c r="M137" i="24"/>
  <c r="M139" i="24"/>
  <c r="M142" i="24"/>
  <c r="I147" i="24"/>
  <c r="I149" i="24" s="1"/>
  <c r="F147" i="24"/>
  <c r="F149" i="24" s="1"/>
  <c r="L134" i="24"/>
  <c r="J147" i="24"/>
  <c r="J149" i="24" s="1"/>
  <c r="M132" i="24"/>
  <c r="M30" i="24"/>
  <c r="M130" i="24" s="1"/>
  <c r="O147" i="24"/>
  <c r="O149" i="24" s="1"/>
  <c r="K147" i="24"/>
  <c r="K149" i="24" s="1"/>
  <c r="H147" i="24"/>
  <c r="H149" i="24" s="1"/>
  <c r="M127" i="24"/>
  <c r="P147" i="24"/>
  <c r="P149" i="24" s="1"/>
  <c r="M89" i="24"/>
  <c r="M140" i="24" s="1"/>
  <c r="H87" i="2"/>
  <c r="H138" i="2" s="1"/>
  <c r="L139" i="2"/>
  <c r="M60" i="2"/>
  <c r="M135" i="2" s="1"/>
  <c r="M134" i="2"/>
  <c r="L127" i="2"/>
  <c r="L129" i="2"/>
  <c r="M129" i="2"/>
  <c r="P147" i="2"/>
  <c r="P149" i="2" s="1"/>
  <c r="H147" i="2"/>
  <c r="H149" i="2" s="1"/>
  <c r="R57" i="2"/>
  <c r="R132" i="2" s="1"/>
  <c r="M132" i="2"/>
  <c r="M127" i="2"/>
  <c r="J147" i="2"/>
  <c r="J149" i="2" s="1"/>
  <c r="F87" i="2"/>
  <c r="F138" i="2" s="1"/>
  <c r="J87" i="2"/>
  <c r="J138" i="2" s="1"/>
  <c r="L89" i="2"/>
  <c r="L140" i="2" s="1"/>
  <c r="L137" i="2"/>
  <c r="R86" i="2"/>
  <c r="R137" i="2" s="1"/>
  <c r="K87" i="2"/>
  <c r="K138" i="2" s="1"/>
  <c r="F147" i="2"/>
  <c r="F149" i="2" s="1"/>
  <c r="G87" i="2"/>
  <c r="G138" i="2" s="1"/>
  <c r="K147" i="2"/>
  <c r="K149" i="2" s="1"/>
  <c r="I87" i="2"/>
  <c r="I138" i="2" s="1"/>
  <c r="G147" i="2"/>
  <c r="G149" i="2" s="1"/>
  <c r="L132" i="2"/>
  <c r="G58" i="2"/>
  <c r="G133" i="2" s="1"/>
  <c r="L60" i="2"/>
  <c r="L135" i="2" s="1"/>
  <c r="O147" i="2"/>
  <c r="O149" i="2" s="1"/>
  <c r="M30" i="2"/>
  <c r="M130" i="2" s="1"/>
  <c r="K28" i="2"/>
  <c r="K128" i="2" s="1"/>
  <c r="I147" i="2"/>
  <c r="I149" i="2" s="1"/>
  <c r="F28" i="2"/>
  <c r="F128" i="2" s="1"/>
  <c r="H28" i="2"/>
  <c r="H128" i="2" s="1"/>
  <c r="J28" i="2"/>
  <c r="J128" i="2" s="1"/>
  <c r="G28" i="2"/>
  <c r="G128" i="2" s="1"/>
  <c r="R27" i="2"/>
  <c r="R127" i="2" s="1"/>
  <c r="I28" i="2"/>
  <c r="I128" i="2" s="1"/>
  <c r="L30" i="2"/>
  <c r="L130" i="2" s="1"/>
  <c r="F146" i="19"/>
  <c r="F148" i="19" s="1"/>
  <c r="I146" i="19"/>
  <c r="I148" i="19" s="1"/>
  <c r="O146" i="19"/>
  <c r="O148" i="19" s="1"/>
  <c r="M126" i="19"/>
  <c r="M128" i="19"/>
  <c r="I117" i="19"/>
  <c r="I142" i="19" s="1"/>
  <c r="L143" i="19"/>
  <c r="I28" i="19"/>
  <c r="I127" i="19" s="1"/>
  <c r="L128" i="19"/>
  <c r="M136" i="19"/>
  <c r="M138" i="19"/>
  <c r="M141" i="19"/>
  <c r="M143" i="19"/>
  <c r="H146" i="19"/>
  <c r="H148" i="19" s="1"/>
  <c r="M30" i="19"/>
  <c r="M129" i="19" s="1"/>
  <c r="L30" i="19"/>
  <c r="L129" i="19" s="1"/>
  <c r="N146" i="19"/>
  <c r="N148" i="19" s="1"/>
  <c r="M88" i="19"/>
  <c r="M139" i="19" s="1"/>
  <c r="J146" i="19"/>
  <c r="J148" i="19" s="1"/>
  <c r="M119" i="19"/>
  <c r="M144" i="19" s="1"/>
  <c r="P146" i="19"/>
  <c r="P148" i="19" s="1"/>
  <c r="L119" i="19"/>
  <c r="L144" i="19" s="1"/>
  <c r="R116" i="19"/>
  <c r="R141" i="19" s="1"/>
  <c r="F117" i="19"/>
  <c r="F142" i="19" s="1"/>
  <c r="G117" i="19"/>
  <c r="G142" i="19" s="1"/>
  <c r="H117" i="19"/>
  <c r="H142" i="19" s="1"/>
  <c r="K117" i="19"/>
  <c r="K142" i="19" s="1"/>
  <c r="K146" i="19"/>
  <c r="K148" i="19" s="1"/>
  <c r="L126" i="19"/>
  <c r="G146" i="19"/>
  <c r="G148" i="19" s="1"/>
  <c r="G28" i="19"/>
  <c r="G127" i="19" s="1"/>
  <c r="F28" i="19"/>
  <c r="F127" i="19" s="1"/>
  <c r="K28" i="19"/>
  <c r="K127" i="19" s="1"/>
  <c r="R27" i="19"/>
  <c r="R126" i="19" s="1"/>
  <c r="J28" i="19"/>
  <c r="J127" i="19" s="1"/>
  <c r="H28" i="19"/>
  <c r="H127" i="19" s="1"/>
  <c r="R57" i="19"/>
  <c r="R131" i="19" s="1"/>
  <c r="M131" i="19"/>
  <c r="L60" i="19"/>
  <c r="L134" i="19" s="1"/>
  <c r="L131" i="19"/>
  <c r="M89" i="20"/>
  <c r="M140" i="20" s="1"/>
  <c r="M139" i="20"/>
  <c r="I87" i="20"/>
  <c r="I138" i="20" s="1"/>
  <c r="G147" i="20"/>
  <c r="G149" i="20" s="1"/>
  <c r="N147" i="20"/>
  <c r="N149" i="20" s="1"/>
  <c r="J147" i="20"/>
  <c r="J149" i="20" s="1"/>
  <c r="K87" i="20"/>
  <c r="K138" i="20" s="1"/>
  <c r="J87" i="20"/>
  <c r="J138" i="20" s="1"/>
  <c r="D147" i="20"/>
  <c r="F147" i="20"/>
  <c r="F149" i="20" s="1"/>
  <c r="H147" i="20"/>
  <c r="H149" i="20" s="1"/>
  <c r="O147" i="20"/>
  <c r="O149" i="20" s="1"/>
  <c r="P147" i="20"/>
  <c r="P149" i="20" s="1"/>
  <c r="G87" i="20"/>
  <c r="G138" i="20" s="1"/>
  <c r="I147" i="20"/>
  <c r="I149" i="20" s="1"/>
  <c r="L137" i="20"/>
  <c r="L89" i="20"/>
  <c r="L140" i="20" s="1"/>
  <c r="R86" i="20"/>
  <c r="R137" i="20" s="1"/>
  <c r="H87" i="20"/>
  <c r="H138" i="20" s="1"/>
  <c r="J58" i="20"/>
  <c r="J133" i="20" s="1"/>
  <c r="M137" i="20"/>
  <c r="J148" i="1"/>
  <c r="J150" i="1" s="1"/>
  <c r="M133" i="1"/>
  <c r="N148" i="1"/>
  <c r="N150" i="1" s="1"/>
  <c r="L60" i="1"/>
  <c r="L136" i="1" s="1"/>
  <c r="H58" i="1"/>
  <c r="H134" i="1" s="1"/>
  <c r="G148" i="1"/>
  <c r="G150" i="1" s="1"/>
  <c r="L133" i="1"/>
  <c r="K148" i="1"/>
  <c r="K150" i="1" s="1"/>
  <c r="O148" i="1"/>
  <c r="O150" i="1" s="1"/>
  <c r="L143" i="1"/>
  <c r="J119" i="1"/>
  <c r="J144" i="1" s="1"/>
  <c r="M121" i="1"/>
  <c r="M146" i="1" s="1"/>
  <c r="I148" i="1"/>
  <c r="I150" i="1" s="1"/>
  <c r="I58" i="1"/>
  <c r="I134" i="1" s="1"/>
  <c r="G58" i="1"/>
  <c r="G134" i="1" s="1"/>
  <c r="J58" i="1"/>
  <c r="J134" i="1" s="1"/>
  <c r="H148" i="1"/>
  <c r="H150" i="1" s="1"/>
  <c r="R118" i="1"/>
  <c r="R143" i="1" s="1"/>
  <c r="F148" i="1"/>
  <c r="F150" i="1" s="1"/>
  <c r="G119" i="1"/>
  <c r="G144" i="1" s="1"/>
  <c r="I119" i="1"/>
  <c r="I144" i="1" s="1"/>
  <c r="F119" i="1"/>
  <c r="F144" i="1" s="1"/>
  <c r="H119" i="1"/>
  <c r="H144" i="1" s="1"/>
  <c r="L121" i="1"/>
  <c r="L146" i="1" s="1"/>
  <c r="M89" i="1"/>
  <c r="M141" i="1" s="1"/>
  <c r="M138" i="1"/>
  <c r="F58" i="1"/>
  <c r="F134" i="1" s="1"/>
  <c r="R57" i="1"/>
  <c r="R133" i="1" s="1"/>
  <c r="M128" i="1"/>
  <c r="F148" i="17"/>
  <c r="F150" i="17" s="1"/>
  <c r="G148" i="17"/>
  <c r="G150" i="17" s="1"/>
  <c r="M60" i="17"/>
  <c r="M136" i="17" s="1"/>
  <c r="I119" i="17"/>
  <c r="I144" i="17" s="1"/>
  <c r="M143" i="17"/>
  <c r="J148" i="17"/>
  <c r="J150" i="17" s="1"/>
  <c r="H119" i="17"/>
  <c r="H144" i="17" s="1"/>
  <c r="J119" i="17"/>
  <c r="J144" i="17" s="1"/>
  <c r="K119" i="17"/>
  <c r="K144" i="17" s="1"/>
  <c r="F119" i="17"/>
  <c r="F144" i="17" s="1"/>
  <c r="K148" i="17"/>
  <c r="K150" i="17" s="1"/>
  <c r="H148" i="17"/>
  <c r="H150" i="17" s="1"/>
  <c r="M133" i="17"/>
  <c r="O148" i="17"/>
  <c r="O150" i="17" s="1"/>
  <c r="L138" i="17"/>
  <c r="R86" i="17"/>
  <c r="R138" i="17" s="1"/>
  <c r="L89" i="17"/>
  <c r="L141" i="17" s="1"/>
  <c r="F87" i="17"/>
  <c r="F139" i="17" s="1"/>
  <c r="J87" i="17"/>
  <c r="J139" i="17" s="1"/>
  <c r="M89" i="17"/>
  <c r="M141" i="17" s="1"/>
  <c r="K87" i="17"/>
  <c r="K139" i="17" s="1"/>
  <c r="I87" i="17"/>
  <c r="I139" i="17" s="1"/>
  <c r="G87" i="17"/>
  <c r="G139" i="17" s="1"/>
  <c r="H87" i="17"/>
  <c r="H139" i="17" s="1"/>
  <c r="M128" i="17"/>
  <c r="K148" i="18"/>
  <c r="K150" i="18" s="1"/>
  <c r="O148" i="18"/>
  <c r="O150" i="18" s="1"/>
  <c r="G119" i="18"/>
  <c r="G144" i="18" s="1"/>
  <c r="F119" i="18"/>
  <c r="F144" i="18" s="1"/>
  <c r="L143" i="18"/>
  <c r="M133" i="18"/>
  <c r="N148" i="18"/>
  <c r="N150" i="18" s="1"/>
  <c r="P148" i="18"/>
  <c r="P150" i="18" s="1"/>
  <c r="F148" i="18"/>
  <c r="F150" i="18" s="1"/>
  <c r="M138" i="18"/>
  <c r="M89" i="18"/>
  <c r="M141" i="18" s="1"/>
  <c r="I87" i="18"/>
  <c r="I139" i="18" s="1"/>
  <c r="G87" i="18"/>
  <c r="G139" i="18" s="1"/>
  <c r="F87" i="18"/>
  <c r="F139" i="18" s="1"/>
  <c r="K118" i="4"/>
  <c r="K143" i="4" s="1"/>
  <c r="I118" i="4"/>
  <c r="I143" i="4" s="1"/>
  <c r="L120" i="4"/>
  <c r="L145" i="4" s="1"/>
  <c r="R117" i="4"/>
  <c r="R142" i="4" s="1"/>
  <c r="G118" i="4"/>
  <c r="G143" i="4" s="1"/>
  <c r="L119" i="25"/>
  <c r="L144" i="25" s="1"/>
  <c r="H117" i="25"/>
  <c r="H142" i="25" s="1"/>
  <c r="L141" i="25"/>
  <c r="R116" i="25"/>
  <c r="R141" i="25" s="1"/>
  <c r="J117" i="25"/>
  <c r="J142" i="25" s="1"/>
  <c r="G117" i="25"/>
  <c r="G142" i="25" s="1"/>
  <c r="F117" i="25"/>
  <c r="F142" i="25" s="1"/>
  <c r="R85" i="25"/>
  <c r="R136" i="25" s="1"/>
  <c r="L138" i="25"/>
  <c r="I86" i="25"/>
  <c r="I137" i="25" s="1"/>
  <c r="L136" i="25"/>
  <c r="H86" i="25"/>
  <c r="H137" i="25" s="1"/>
  <c r="F86" i="25"/>
  <c r="F137" i="25" s="1"/>
  <c r="K86" i="25"/>
  <c r="K137" i="25" s="1"/>
  <c r="J86" i="25"/>
  <c r="J137" i="25" s="1"/>
  <c r="L88" i="25"/>
  <c r="L139" i="25" s="1"/>
  <c r="G86" i="25"/>
  <c r="G137" i="25" s="1"/>
  <c r="G147" i="3"/>
  <c r="G149" i="3" s="1"/>
  <c r="L137" i="3"/>
  <c r="L89" i="3"/>
  <c r="L140" i="3" s="1"/>
  <c r="K147" i="3"/>
  <c r="K149" i="3" s="1"/>
  <c r="L132" i="3"/>
  <c r="R27" i="3"/>
  <c r="R127" i="3" s="1"/>
  <c r="L127" i="3"/>
  <c r="J118" i="23"/>
  <c r="J143" i="23" s="1"/>
  <c r="R117" i="23"/>
  <c r="R142" i="23" s="1"/>
  <c r="F118" i="23"/>
  <c r="F143" i="23" s="1"/>
  <c r="L120" i="23"/>
  <c r="L145" i="23" s="1"/>
  <c r="L142" i="23"/>
  <c r="G118" i="23"/>
  <c r="G143" i="23" s="1"/>
  <c r="M132" i="23"/>
  <c r="N89" i="5"/>
  <c r="N141" i="5" s="1"/>
  <c r="N148" i="17"/>
  <c r="N150" i="17" s="1"/>
  <c r="J148" i="18"/>
  <c r="J150" i="18" s="1"/>
  <c r="I119" i="18"/>
  <c r="I144" i="18" s="1"/>
  <c r="M143" i="18"/>
  <c r="H87" i="18"/>
  <c r="H139" i="18" s="1"/>
  <c r="R86" i="18"/>
  <c r="R138" i="18" s="1"/>
  <c r="M30" i="18"/>
  <c r="M131" i="18" s="1"/>
  <c r="R118" i="18"/>
  <c r="R143" i="18" s="1"/>
  <c r="M121" i="18"/>
  <c r="M146" i="18" s="1"/>
  <c r="J119" i="18"/>
  <c r="J144" i="18" s="1"/>
  <c r="L121" i="18"/>
  <c r="L146" i="18" s="1"/>
  <c r="K87" i="18"/>
  <c r="K139" i="18" s="1"/>
  <c r="L138" i="18"/>
  <c r="L89" i="18"/>
  <c r="L141" i="18" s="1"/>
  <c r="K119" i="18"/>
  <c r="K144" i="18" s="1"/>
  <c r="G147" i="24"/>
  <c r="G149" i="24" s="1"/>
  <c r="L132" i="24"/>
  <c r="L60" i="24"/>
  <c r="L135" i="24" s="1"/>
  <c r="P143" i="5"/>
  <c r="N147" i="2"/>
  <c r="N149" i="2" s="1"/>
  <c r="K58" i="2"/>
  <c r="K133" i="2" s="1"/>
  <c r="H58" i="2"/>
  <c r="H133" i="2" s="1"/>
  <c r="J58" i="2"/>
  <c r="J133" i="2" s="1"/>
  <c r="I58" i="2"/>
  <c r="I133" i="2" s="1"/>
  <c r="J117" i="19"/>
  <c r="J142" i="19" s="1"/>
  <c r="L141" i="19"/>
  <c r="R85" i="19"/>
  <c r="R136" i="19" s="1"/>
  <c r="L88" i="19"/>
  <c r="L139" i="19" s="1"/>
  <c r="L136" i="19"/>
  <c r="K147" i="20"/>
  <c r="K149" i="20" s="1"/>
  <c r="I133" i="5"/>
  <c r="N60" i="5"/>
  <c r="N136" i="5" s="1"/>
  <c r="E148" i="5"/>
  <c r="I148" i="17"/>
  <c r="I150" i="17" s="1"/>
  <c r="L121" i="17"/>
  <c r="L146" i="17" s="1"/>
  <c r="G119" i="17"/>
  <c r="G144" i="17" s="1"/>
  <c r="R118" i="17"/>
  <c r="R143" i="17" s="1"/>
  <c r="H58" i="17"/>
  <c r="H134" i="17" s="1"/>
  <c r="L135" i="17"/>
  <c r="F58" i="17"/>
  <c r="F134" i="17" s="1"/>
  <c r="R57" i="17"/>
  <c r="R133" i="17" s="1"/>
  <c r="J58" i="17"/>
  <c r="J134" i="17" s="1"/>
  <c r="L133" i="17"/>
  <c r="L60" i="17"/>
  <c r="L136" i="17" s="1"/>
  <c r="I58" i="17"/>
  <c r="I134" i="17" s="1"/>
  <c r="G58" i="17"/>
  <c r="G134" i="17" s="1"/>
  <c r="K58" i="17"/>
  <c r="K134" i="17" s="1"/>
  <c r="M118" i="5"/>
  <c r="M120" i="5" s="1"/>
  <c r="O138" i="5"/>
  <c r="O140" i="5"/>
  <c r="O89" i="5"/>
  <c r="O141" i="5" s="1"/>
  <c r="J138" i="5"/>
  <c r="J140" i="5"/>
  <c r="J89" i="5"/>
  <c r="J141" i="5" s="1"/>
  <c r="G148" i="18"/>
  <c r="G150" i="18" s="1"/>
  <c r="F133" i="5"/>
  <c r="F60" i="5"/>
  <c r="F136" i="5" s="1"/>
  <c r="F135" i="5"/>
  <c r="H128" i="5"/>
  <c r="F143" i="5"/>
  <c r="F121" i="5"/>
  <c r="F146" i="5" s="1"/>
  <c r="F145" i="5"/>
  <c r="F128" i="5"/>
  <c r="H133" i="5"/>
  <c r="H60" i="5"/>
  <c r="H136" i="5" s="1"/>
  <c r="H135" i="5"/>
  <c r="L86" i="5"/>
  <c r="L88" i="5" s="1"/>
  <c r="R67" i="5"/>
  <c r="R57" i="23"/>
  <c r="R132" i="23" s="1"/>
  <c r="I58" i="23"/>
  <c r="I133" i="23" s="1"/>
  <c r="L134" i="23"/>
  <c r="G58" i="23"/>
  <c r="G133" i="23" s="1"/>
  <c r="K58" i="23"/>
  <c r="K133" i="23" s="1"/>
  <c r="H58" i="23"/>
  <c r="H133" i="23" s="1"/>
  <c r="L60" i="23"/>
  <c r="L135" i="23" s="1"/>
  <c r="L132" i="23"/>
  <c r="J58" i="23"/>
  <c r="J133" i="23" s="1"/>
  <c r="O133" i="5"/>
  <c r="O60" i="5"/>
  <c r="O136" i="5" s="1"/>
  <c r="O135" i="5"/>
  <c r="M134" i="20"/>
  <c r="M132" i="20"/>
  <c r="M60" i="20"/>
  <c r="M135" i="20" s="1"/>
  <c r="P128" i="5"/>
  <c r="P133" i="5"/>
  <c r="P135" i="5"/>
  <c r="P60" i="5"/>
  <c r="P136" i="5" s="1"/>
  <c r="K138" i="5"/>
  <c r="K89" i="5"/>
  <c r="K141" i="5" s="1"/>
  <c r="K140" i="5"/>
  <c r="I138" i="5"/>
  <c r="I89" i="5"/>
  <c r="I141" i="5" s="1"/>
  <c r="I140" i="5"/>
  <c r="R47" i="5"/>
  <c r="N143" i="5"/>
  <c r="N121" i="5"/>
  <c r="N146" i="5" s="1"/>
  <c r="N145" i="5"/>
  <c r="K133" i="5"/>
  <c r="K60" i="5"/>
  <c r="K136" i="5" s="1"/>
  <c r="K135" i="5"/>
  <c r="M131" i="26"/>
  <c r="M60" i="26"/>
  <c r="M134" i="26" s="1"/>
  <c r="M133" i="26"/>
  <c r="L137" i="4"/>
  <c r="I87" i="4"/>
  <c r="I138" i="4" s="1"/>
  <c r="L139" i="4"/>
  <c r="H87" i="4"/>
  <c r="H138" i="4" s="1"/>
  <c r="G87" i="4"/>
  <c r="G138" i="4" s="1"/>
  <c r="L89" i="4"/>
  <c r="L140" i="4" s="1"/>
  <c r="J87" i="4"/>
  <c r="J138" i="4" s="1"/>
  <c r="K87" i="4"/>
  <c r="K138" i="4" s="1"/>
  <c r="F87" i="4"/>
  <c r="F138" i="4" s="1"/>
  <c r="R86" i="4"/>
  <c r="R137" i="4" s="1"/>
  <c r="J28" i="20"/>
  <c r="J128" i="20" s="1"/>
  <c r="L127" i="20"/>
  <c r="L129" i="20"/>
  <c r="H28" i="20"/>
  <c r="H128" i="20" s="1"/>
  <c r="K28" i="20"/>
  <c r="K128" i="20" s="1"/>
  <c r="R27" i="20"/>
  <c r="R127" i="20" s="1"/>
  <c r="G28" i="20"/>
  <c r="G128" i="20" s="1"/>
  <c r="L30" i="20"/>
  <c r="L130" i="20" s="1"/>
  <c r="I28" i="20"/>
  <c r="I128" i="20" s="1"/>
  <c r="F28" i="20"/>
  <c r="F128" i="20" s="1"/>
  <c r="L138" i="1"/>
  <c r="J87" i="1"/>
  <c r="J139" i="1" s="1"/>
  <c r="K87" i="1"/>
  <c r="K139" i="1" s="1"/>
  <c r="I87" i="1"/>
  <c r="I139" i="1" s="1"/>
  <c r="R86" i="1"/>
  <c r="R138" i="1" s="1"/>
  <c r="H87" i="1"/>
  <c r="H139" i="1" s="1"/>
  <c r="F87" i="1"/>
  <c r="F139" i="1" s="1"/>
  <c r="L140" i="1"/>
  <c r="G87" i="1"/>
  <c r="G139" i="1" s="1"/>
  <c r="L89" i="1"/>
  <c r="L141" i="1" s="1"/>
  <c r="R117" i="24"/>
  <c r="R142" i="24" s="1"/>
  <c r="L142" i="24"/>
  <c r="L120" i="24"/>
  <c r="L145" i="24" s="1"/>
  <c r="K118" i="2"/>
  <c r="K143" i="2" s="1"/>
  <c r="L120" i="2"/>
  <c r="L145" i="2" s="1"/>
  <c r="L142" i="2"/>
  <c r="G118" i="2"/>
  <c r="G143" i="2" s="1"/>
  <c r="I118" i="2"/>
  <c r="I143" i="2" s="1"/>
  <c r="L144" i="2"/>
  <c r="H118" i="2"/>
  <c r="H143" i="2" s="1"/>
  <c r="J118" i="2"/>
  <c r="J143" i="2" s="1"/>
  <c r="R117" i="2"/>
  <c r="R142" i="2" s="1"/>
  <c r="F118" i="2"/>
  <c r="F143" i="2" s="1"/>
  <c r="K128" i="5"/>
  <c r="I128" i="5"/>
  <c r="G128" i="5"/>
  <c r="I143" i="5"/>
  <c r="I145" i="5"/>
  <c r="I121" i="5"/>
  <c r="I146" i="5" s="1"/>
  <c r="H143" i="5"/>
  <c r="H121" i="5"/>
  <c r="H146" i="5" s="1"/>
  <c r="H145" i="5"/>
  <c r="M86" i="5"/>
  <c r="M88" i="5" s="1"/>
  <c r="G133" i="5"/>
  <c r="G135" i="5"/>
  <c r="G60" i="5"/>
  <c r="G136" i="5" s="1"/>
  <c r="K143" i="5"/>
  <c r="K121" i="5"/>
  <c r="K146" i="5" s="1"/>
  <c r="K145" i="5"/>
  <c r="F138" i="5"/>
  <c r="G143" i="5"/>
  <c r="G145" i="5"/>
  <c r="G121" i="5"/>
  <c r="G146" i="5" s="1"/>
  <c r="P138" i="5"/>
  <c r="P89" i="5"/>
  <c r="P141" i="5" s="1"/>
  <c r="P140" i="5"/>
  <c r="M129" i="20"/>
  <c r="M127" i="20"/>
  <c r="M30" i="20"/>
  <c r="M130" i="20" s="1"/>
  <c r="L137" i="24"/>
  <c r="L89" i="24"/>
  <c r="L140" i="24" s="1"/>
  <c r="R86" i="24"/>
  <c r="R137" i="24" s="1"/>
  <c r="M139" i="2"/>
  <c r="M89" i="2"/>
  <c r="M140" i="2" s="1"/>
  <c r="M137" i="2"/>
  <c r="J117" i="26"/>
  <c r="J142" i="26" s="1"/>
  <c r="K117" i="26"/>
  <c r="K142" i="26" s="1"/>
  <c r="L143" i="26"/>
  <c r="L119" i="26"/>
  <c r="L144" i="26" s="1"/>
  <c r="I117" i="26"/>
  <c r="I142" i="26" s="1"/>
  <c r="R116" i="26"/>
  <c r="R141" i="26" s="1"/>
  <c r="G117" i="26"/>
  <c r="G142" i="26" s="1"/>
  <c r="F117" i="26"/>
  <c r="F142" i="26" s="1"/>
  <c r="L141" i="26"/>
  <c r="H117" i="26"/>
  <c r="H142" i="26" s="1"/>
  <c r="P147" i="3"/>
  <c r="P149" i="3" s="1"/>
  <c r="R117" i="20"/>
  <c r="R142" i="20" s="1"/>
  <c r="G118" i="20"/>
  <c r="G143" i="20" s="1"/>
  <c r="J118" i="20"/>
  <c r="J143" i="20" s="1"/>
  <c r="H118" i="20"/>
  <c r="H143" i="20" s="1"/>
  <c r="L142" i="20"/>
  <c r="F118" i="20"/>
  <c r="F143" i="20" s="1"/>
  <c r="I118" i="20"/>
  <c r="I143" i="20" s="1"/>
  <c r="L144" i="20"/>
  <c r="L120" i="20"/>
  <c r="L145" i="20" s="1"/>
  <c r="K118" i="20"/>
  <c r="K143" i="20" s="1"/>
  <c r="G138" i="5"/>
  <c r="G140" i="5"/>
  <c r="G89" i="5"/>
  <c r="G141" i="5" s="1"/>
  <c r="N128" i="5"/>
  <c r="G118" i="3"/>
  <c r="G143" i="3" s="1"/>
  <c r="H118" i="3"/>
  <c r="H143" i="3" s="1"/>
  <c r="F118" i="3"/>
  <c r="F143" i="3" s="1"/>
  <c r="L120" i="3"/>
  <c r="L145" i="3" s="1"/>
  <c r="L142" i="3"/>
  <c r="J118" i="3"/>
  <c r="J143" i="3" s="1"/>
  <c r="K118" i="3"/>
  <c r="K143" i="3" s="1"/>
  <c r="L144" i="3"/>
  <c r="R117" i="3"/>
  <c r="R142" i="3" s="1"/>
  <c r="I118" i="3"/>
  <c r="I143" i="3" s="1"/>
  <c r="L128" i="18"/>
  <c r="I28" i="18"/>
  <c r="I129" i="18" s="1"/>
  <c r="L30" i="18"/>
  <c r="L131" i="18" s="1"/>
  <c r="L130" i="18"/>
  <c r="J28" i="18"/>
  <c r="J129" i="18" s="1"/>
  <c r="H28" i="18"/>
  <c r="H129" i="18" s="1"/>
  <c r="K28" i="18"/>
  <c r="K129" i="18" s="1"/>
  <c r="R27" i="18"/>
  <c r="R128" i="18" s="1"/>
  <c r="G129" i="18"/>
  <c r="L60" i="20"/>
  <c r="L135" i="20" s="1"/>
  <c r="H58" i="20"/>
  <c r="H133" i="20" s="1"/>
  <c r="L132" i="20"/>
  <c r="G58" i="20"/>
  <c r="G133" i="20" s="1"/>
  <c r="I58" i="20"/>
  <c r="I133" i="20" s="1"/>
  <c r="F58" i="20"/>
  <c r="F133" i="20" s="1"/>
  <c r="R132" i="20"/>
  <c r="L128" i="1"/>
  <c r="R27" i="1"/>
  <c r="R128" i="1" s="1"/>
  <c r="L30" i="1"/>
  <c r="L131" i="1" s="1"/>
  <c r="F58" i="23"/>
  <c r="F133" i="23" s="1"/>
  <c r="J128" i="5"/>
  <c r="J143" i="5"/>
  <c r="J145" i="5"/>
  <c r="J121" i="5"/>
  <c r="J146" i="5" s="1"/>
  <c r="K58" i="18"/>
  <c r="K134" i="18" s="1"/>
  <c r="I58" i="18"/>
  <c r="I134" i="18" s="1"/>
  <c r="H58" i="18"/>
  <c r="H134" i="18" s="1"/>
  <c r="R57" i="18"/>
  <c r="R133" i="18" s="1"/>
  <c r="J58" i="18"/>
  <c r="J134" i="18" s="1"/>
  <c r="L133" i="18"/>
  <c r="J28" i="24"/>
  <c r="J128" i="24" s="1"/>
  <c r="H28" i="24"/>
  <c r="H128" i="24" s="1"/>
  <c r="G28" i="24"/>
  <c r="G128" i="24" s="1"/>
  <c r="L129" i="24"/>
  <c r="F28" i="24"/>
  <c r="F128" i="24" s="1"/>
  <c r="I28" i="24"/>
  <c r="I128" i="24" s="1"/>
  <c r="R27" i="24"/>
  <c r="R127" i="24" s="1"/>
  <c r="L127" i="24"/>
  <c r="L30" i="24"/>
  <c r="L130" i="24" s="1"/>
  <c r="K28" i="24"/>
  <c r="K128" i="24" s="1"/>
  <c r="M27" i="5"/>
  <c r="M29" i="5" s="1"/>
  <c r="O143" i="5"/>
  <c r="O145" i="5"/>
  <c r="O121" i="5"/>
  <c r="O146" i="5" s="1"/>
  <c r="L118" i="5"/>
  <c r="R96" i="5"/>
  <c r="J133" i="5"/>
  <c r="J60" i="5"/>
  <c r="J136" i="5" s="1"/>
  <c r="J135" i="5"/>
  <c r="H138" i="5"/>
  <c r="H140" i="5"/>
  <c r="H89" i="5"/>
  <c r="H141" i="5" s="1"/>
  <c r="H28" i="17"/>
  <c r="H129" i="17" s="1"/>
  <c r="L130" i="17"/>
  <c r="L128" i="17"/>
  <c r="J28" i="17"/>
  <c r="J129" i="17" s="1"/>
  <c r="L30" i="17"/>
  <c r="L131" i="17" s="1"/>
  <c r="R27" i="17"/>
  <c r="R128" i="17" s="1"/>
  <c r="I28" i="17"/>
  <c r="I129" i="17" s="1"/>
  <c r="G28" i="17"/>
  <c r="G129" i="17" s="1"/>
  <c r="K28" i="17"/>
  <c r="K129" i="17" s="1"/>
  <c r="M142" i="23"/>
  <c r="M144" i="23"/>
  <c r="M120" i="23"/>
  <c r="M145" i="23" s="1"/>
  <c r="M120" i="20"/>
  <c r="M145" i="20" s="1"/>
  <c r="M142" i="20"/>
  <c r="M144" i="20"/>
  <c r="M142" i="2"/>
  <c r="M120" i="2"/>
  <c r="M145" i="2" s="1"/>
  <c r="M144" i="2"/>
  <c r="G151" i="18" l="1"/>
  <c r="J149" i="19"/>
  <c r="H28" i="5"/>
  <c r="H129" i="5" s="1"/>
  <c r="L130" i="5"/>
  <c r="L143" i="5"/>
  <c r="L120" i="5"/>
  <c r="L145" i="5" s="1"/>
  <c r="G28" i="5"/>
  <c r="G129" i="5" s="1"/>
  <c r="M130" i="5"/>
  <c r="M30" i="5"/>
  <c r="M131" i="5" s="1"/>
  <c r="K28" i="5"/>
  <c r="K129" i="5" s="1"/>
  <c r="J28" i="5"/>
  <c r="J129" i="5" s="1"/>
  <c r="I28" i="5"/>
  <c r="I129" i="5" s="1"/>
  <c r="L30" i="5"/>
  <c r="L131" i="5" s="1"/>
  <c r="F28" i="5"/>
  <c r="F129" i="5" s="1"/>
  <c r="P151" i="17"/>
  <c r="R57" i="5"/>
  <c r="R133" i="5" s="1"/>
  <c r="L59" i="5"/>
  <c r="L135" i="5" s="1"/>
  <c r="O150" i="3"/>
  <c r="H151" i="18"/>
  <c r="L147" i="4"/>
  <c r="J150" i="3"/>
  <c r="N151" i="1"/>
  <c r="H151" i="1"/>
  <c r="F151" i="1"/>
  <c r="K151" i="1"/>
  <c r="I151" i="18"/>
  <c r="M143" i="5"/>
  <c r="M145" i="5"/>
  <c r="F119" i="5"/>
  <c r="F144" i="5" s="1"/>
  <c r="I87" i="5"/>
  <c r="I139" i="5" s="1"/>
  <c r="L140" i="5"/>
  <c r="M60" i="5"/>
  <c r="M136" i="5" s="1"/>
  <c r="M135" i="5"/>
  <c r="G58" i="5"/>
  <c r="G134" i="5" s="1"/>
  <c r="P151" i="1"/>
  <c r="M148" i="17"/>
  <c r="M150" i="17" s="1"/>
  <c r="I150" i="4"/>
  <c r="G150" i="4"/>
  <c r="H150" i="4"/>
  <c r="P150" i="4"/>
  <c r="N150" i="4"/>
  <c r="O149" i="25"/>
  <c r="G149" i="25"/>
  <c r="J150" i="4"/>
  <c r="M147" i="4"/>
  <c r="O150" i="4"/>
  <c r="N149" i="25"/>
  <c r="J149" i="25"/>
  <c r="M146" i="25"/>
  <c r="M148" i="25" s="1"/>
  <c r="K149" i="25"/>
  <c r="I149" i="25"/>
  <c r="P149" i="25"/>
  <c r="F149" i="26"/>
  <c r="P149" i="26"/>
  <c r="M146" i="26"/>
  <c r="M148" i="26" s="1"/>
  <c r="O149" i="26"/>
  <c r="G149" i="26"/>
  <c r="K149" i="26"/>
  <c r="N149" i="26"/>
  <c r="J149" i="26"/>
  <c r="L146" i="26"/>
  <c r="L148" i="26" s="1"/>
  <c r="H149" i="26"/>
  <c r="I149" i="26"/>
  <c r="F150" i="4"/>
  <c r="K150" i="4"/>
  <c r="F149" i="25"/>
  <c r="L146" i="25"/>
  <c r="L148" i="25" s="1"/>
  <c r="H149" i="25"/>
  <c r="I150" i="3"/>
  <c r="N150" i="3"/>
  <c r="F150" i="3"/>
  <c r="M147" i="3"/>
  <c r="M149" i="3" s="1"/>
  <c r="H150" i="3"/>
  <c r="G150" i="3"/>
  <c r="K150" i="23"/>
  <c r="I150" i="23"/>
  <c r="H150" i="23"/>
  <c r="P150" i="23"/>
  <c r="J150" i="23"/>
  <c r="G150" i="23"/>
  <c r="F150" i="23"/>
  <c r="O150" i="23"/>
  <c r="N150" i="23"/>
  <c r="M147" i="23"/>
  <c r="M149" i="23" s="1"/>
  <c r="L147" i="23"/>
  <c r="L149" i="23" s="1"/>
  <c r="N150" i="24"/>
  <c r="F150" i="24"/>
  <c r="P150" i="24"/>
  <c r="O150" i="24"/>
  <c r="K150" i="24"/>
  <c r="H150" i="24"/>
  <c r="I150" i="24"/>
  <c r="M147" i="24"/>
  <c r="M149" i="24" s="1"/>
  <c r="J150" i="24"/>
  <c r="L147" i="24"/>
  <c r="L149" i="24" s="1"/>
  <c r="G150" i="24"/>
  <c r="F150" i="2"/>
  <c r="G150" i="2"/>
  <c r="H150" i="2"/>
  <c r="P150" i="2"/>
  <c r="O150" i="2"/>
  <c r="J150" i="2"/>
  <c r="M147" i="2"/>
  <c r="M149" i="2" s="1"/>
  <c r="L147" i="2"/>
  <c r="L149" i="2" s="1"/>
  <c r="K150" i="2"/>
  <c r="I150" i="2"/>
  <c r="I149" i="19"/>
  <c r="F149" i="19"/>
  <c r="O149" i="19"/>
  <c r="H149" i="19"/>
  <c r="M146" i="19"/>
  <c r="M148" i="19" s="1"/>
  <c r="G149" i="19"/>
  <c r="N149" i="19"/>
  <c r="K149" i="19"/>
  <c r="P149" i="19"/>
  <c r="L146" i="19"/>
  <c r="L148" i="19" s="1"/>
  <c r="N150" i="20"/>
  <c r="F150" i="20"/>
  <c r="G150" i="20"/>
  <c r="J150" i="20"/>
  <c r="H150" i="20"/>
  <c r="K150" i="20"/>
  <c r="P150" i="20"/>
  <c r="O150" i="20"/>
  <c r="I150" i="20"/>
  <c r="J151" i="1"/>
  <c r="G151" i="1"/>
  <c r="O151" i="1"/>
  <c r="M148" i="1"/>
  <c r="M150" i="1" s="1"/>
  <c r="I151" i="1"/>
  <c r="L148" i="1"/>
  <c r="L150" i="1" s="1"/>
  <c r="F151" i="17"/>
  <c r="G151" i="17"/>
  <c r="H151" i="17"/>
  <c r="J151" i="17"/>
  <c r="O151" i="17"/>
  <c r="K151" i="17"/>
  <c r="I151" i="17"/>
  <c r="N151" i="17"/>
  <c r="K151" i="18"/>
  <c r="M148" i="18"/>
  <c r="M150" i="18" s="1"/>
  <c r="O151" i="18"/>
  <c r="N151" i="18"/>
  <c r="F151" i="18"/>
  <c r="P151" i="18"/>
  <c r="K150" i="3"/>
  <c r="L147" i="3"/>
  <c r="L149" i="3" s="1"/>
  <c r="M121" i="5"/>
  <c r="M146" i="5" s="1"/>
  <c r="L148" i="17"/>
  <c r="L150" i="17" s="1"/>
  <c r="J151" i="18"/>
  <c r="N150" i="2"/>
  <c r="F87" i="5"/>
  <c r="J58" i="5"/>
  <c r="J134" i="5" s="1"/>
  <c r="K58" i="5"/>
  <c r="K134" i="5" s="1"/>
  <c r="N148" i="5"/>
  <c r="N150" i="5" s="1"/>
  <c r="M133" i="5"/>
  <c r="H119" i="5"/>
  <c r="H144" i="5" s="1"/>
  <c r="K148" i="5"/>
  <c r="K150" i="5" s="1"/>
  <c r="J119" i="5"/>
  <c r="J144" i="5" s="1"/>
  <c r="G119" i="5"/>
  <c r="G144" i="5" s="1"/>
  <c r="I119" i="5"/>
  <c r="I144" i="5" s="1"/>
  <c r="K119" i="5"/>
  <c r="K144" i="5" s="1"/>
  <c r="O148" i="5"/>
  <c r="O150" i="5" s="1"/>
  <c r="H87" i="5"/>
  <c r="H139" i="5" s="1"/>
  <c r="G87" i="5"/>
  <c r="G139" i="5" s="1"/>
  <c r="K87" i="5"/>
  <c r="K139" i="5" s="1"/>
  <c r="P150" i="3"/>
  <c r="L147" i="20"/>
  <c r="L149" i="20" s="1"/>
  <c r="M128" i="5"/>
  <c r="J148" i="5"/>
  <c r="J150" i="5" s="1"/>
  <c r="L138" i="5"/>
  <c r="R86" i="5"/>
  <c r="R138" i="5" s="1"/>
  <c r="L89" i="5"/>
  <c r="L141" i="5" s="1"/>
  <c r="J87" i="5"/>
  <c r="J139" i="5" s="1"/>
  <c r="H148" i="5"/>
  <c r="H150" i="5" s="1"/>
  <c r="F148" i="5"/>
  <c r="F150" i="5" s="1"/>
  <c r="R118" i="5"/>
  <c r="R143" i="5" s="1"/>
  <c r="L121" i="5"/>
  <c r="L146" i="5" s="1"/>
  <c r="L128" i="5"/>
  <c r="R27" i="5"/>
  <c r="R128" i="5" s="1"/>
  <c r="L148" i="18"/>
  <c r="L150" i="18" s="1"/>
  <c r="M147" i="20"/>
  <c r="M149" i="20" s="1"/>
  <c r="M138" i="5"/>
  <c r="M140" i="5"/>
  <c r="M89" i="5"/>
  <c r="M141" i="5" s="1"/>
  <c r="G148" i="5"/>
  <c r="G150" i="5" s="1"/>
  <c r="I148" i="5"/>
  <c r="I150" i="5" s="1"/>
  <c r="L60" i="5"/>
  <c r="L136" i="5" s="1"/>
  <c r="F58" i="5"/>
  <c r="F134" i="5" s="1"/>
  <c r="I58" i="5"/>
  <c r="I134" i="5" s="1"/>
  <c r="P148" i="5"/>
  <c r="P150" i="5" s="1"/>
  <c r="H58" i="5"/>
  <c r="H134" i="5" s="1"/>
  <c r="F139" i="5" l="1"/>
  <c r="F141" i="5"/>
  <c r="L148" i="5"/>
  <c r="L150" i="5" s="1"/>
  <c r="F148" i="23"/>
  <c r="J148" i="24"/>
  <c r="M151" i="17"/>
  <c r="M150" i="3"/>
  <c r="J149" i="1"/>
  <c r="O151" i="5"/>
  <c r="J148" i="4"/>
  <c r="M149" i="25"/>
  <c r="J147" i="25"/>
  <c r="F148" i="3"/>
  <c r="K147" i="26"/>
  <c r="R147" i="4"/>
  <c r="M150" i="4"/>
  <c r="F148" i="4"/>
  <c r="K148" i="4"/>
  <c r="I148" i="4"/>
  <c r="L150" i="4"/>
  <c r="G148" i="4"/>
  <c r="H148" i="4"/>
  <c r="I147" i="25"/>
  <c r="G147" i="25"/>
  <c r="M149" i="26"/>
  <c r="G147" i="26"/>
  <c r="J147" i="26"/>
  <c r="L149" i="26"/>
  <c r="I147" i="26"/>
  <c r="F147" i="26"/>
  <c r="R146" i="26"/>
  <c r="H147" i="26"/>
  <c r="R146" i="25"/>
  <c r="K147" i="25"/>
  <c r="F147" i="25"/>
  <c r="L149" i="25"/>
  <c r="H147" i="25"/>
  <c r="L150" i="3"/>
  <c r="J148" i="3"/>
  <c r="G148" i="3"/>
  <c r="H148" i="3"/>
  <c r="M150" i="23"/>
  <c r="G148" i="23"/>
  <c r="J148" i="23"/>
  <c r="L150" i="23"/>
  <c r="I148" i="23"/>
  <c r="R147" i="23"/>
  <c r="K148" i="23"/>
  <c r="H148" i="23"/>
  <c r="K148" i="24"/>
  <c r="R147" i="24"/>
  <c r="F148" i="24"/>
  <c r="L150" i="24"/>
  <c r="G148" i="24"/>
  <c r="I148" i="24"/>
  <c r="H148" i="24"/>
  <c r="M150" i="24"/>
  <c r="L150" i="2"/>
  <c r="M150" i="2"/>
  <c r="J148" i="2"/>
  <c r="R147" i="2"/>
  <c r="G148" i="2"/>
  <c r="K148" i="2"/>
  <c r="H148" i="2"/>
  <c r="I148" i="2"/>
  <c r="F148" i="2"/>
  <c r="M149" i="19"/>
  <c r="I147" i="19"/>
  <c r="J147" i="19"/>
  <c r="H147" i="19"/>
  <c r="R146" i="19"/>
  <c r="L149" i="19"/>
  <c r="G147" i="19"/>
  <c r="K147" i="19"/>
  <c r="F147" i="19"/>
  <c r="M151" i="1"/>
  <c r="R148" i="1"/>
  <c r="F149" i="1"/>
  <c r="H149" i="1"/>
  <c r="K149" i="1"/>
  <c r="I149" i="1"/>
  <c r="L151" i="1"/>
  <c r="G149" i="1"/>
  <c r="R148" i="17"/>
  <c r="G149" i="17"/>
  <c r="I149" i="17"/>
  <c r="H149" i="17"/>
  <c r="K149" i="17"/>
  <c r="L151" i="17"/>
  <c r="J149" i="17"/>
  <c r="F149" i="17"/>
  <c r="M151" i="18"/>
  <c r="K148" i="3"/>
  <c r="I148" i="3"/>
  <c r="R147" i="3"/>
  <c r="N151" i="5"/>
  <c r="K151" i="5"/>
  <c r="I151" i="5"/>
  <c r="R147" i="20"/>
  <c r="J148" i="20"/>
  <c r="I148" i="20"/>
  <c r="L150" i="20"/>
  <c r="G148" i="20"/>
  <c r="F148" i="20"/>
  <c r="K148" i="20"/>
  <c r="H148" i="20"/>
  <c r="G151" i="5"/>
  <c r="M150" i="20"/>
  <c r="L151" i="18"/>
  <c r="R148" i="18"/>
  <c r="J149" i="18"/>
  <c r="I149" i="18"/>
  <c r="G149" i="18"/>
  <c r="H149" i="18"/>
  <c r="F149" i="18"/>
  <c r="K149" i="18"/>
  <c r="H151" i="5"/>
  <c r="J151" i="5"/>
  <c r="F151" i="5"/>
  <c r="M148" i="5"/>
  <c r="M150" i="5" s="1"/>
  <c r="P151" i="5"/>
  <c r="L151" i="5" l="1"/>
  <c r="F149" i="5"/>
  <c r="R148" i="5"/>
  <c r="K149" i="5"/>
  <c r="H149" i="5"/>
  <c r="J149" i="5"/>
  <c r="I149" i="5"/>
  <c r="G149" i="5"/>
  <c r="M151" i="5"/>
</calcChain>
</file>

<file path=xl/sharedStrings.xml><?xml version="1.0" encoding="utf-8"?>
<sst xmlns="http://schemas.openxmlformats.org/spreadsheetml/2006/main" count="3766" uniqueCount="372">
  <si>
    <t>メンバー</t>
  </si>
  <si>
    <t>ビジター</t>
  </si>
  <si>
    <t>男性</t>
  </si>
  <si>
    <t>女性</t>
  </si>
  <si>
    <t>計</t>
  </si>
  <si>
    <t>前年同月</t>
  </si>
  <si>
    <t>同月比</t>
  </si>
  <si>
    <t>天城高原ゴルフコース</t>
  </si>
  <si>
    <t>伊豆大仁カントリークラブ</t>
  </si>
  <si>
    <t>伊東カントリークラブ</t>
  </si>
  <si>
    <t>稲取ゴルフクラブ</t>
  </si>
  <si>
    <t>川奈ホテルゴルフコース</t>
  </si>
  <si>
    <t>修善寺カントリークラブ</t>
  </si>
  <si>
    <t>中伊豆グリーンクラブ</t>
  </si>
  <si>
    <t>　</t>
  </si>
  <si>
    <t>シェア</t>
  </si>
  <si>
    <t>１ゴルフ場当たりの来場者数</t>
  </si>
  <si>
    <t>１８ホール当たりの来場者数</t>
  </si>
  <si>
    <t>前年度来場者数</t>
  </si>
  <si>
    <t xml:space="preserve"> </t>
  </si>
  <si>
    <t>ギャツビイゴルフクラブ</t>
  </si>
  <si>
    <t>太平洋クラブ御殿場コース</t>
  </si>
  <si>
    <t>東名富士カントリークラブ</t>
  </si>
  <si>
    <t>東富士カントリークラブ</t>
  </si>
  <si>
    <t>富士小山ゴルフクラブ</t>
  </si>
  <si>
    <t>富士カントリークラブ</t>
  </si>
  <si>
    <t>富士国際ゴルフ倶楽部</t>
  </si>
  <si>
    <t>富士平原ゴルフクラブ</t>
  </si>
  <si>
    <t xml:space="preserve">    </t>
  </si>
  <si>
    <t>朝霧カントリークラブ</t>
  </si>
  <si>
    <t>新沼津カントリークラブ</t>
  </si>
  <si>
    <t>裾野カンツリー倶楽部</t>
  </si>
  <si>
    <t>大富士ゴルフクラブ</t>
  </si>
  <si>
    <t>東名カントリークラブ</t>
  </si>
  <si>
    <t>沼津ゴルフクラブ</t>
  </si>
  <si>
    <t>ファイブハンドレッドクラブ</t>
  </si>
  <si>
    <t>富士宮ゴルフクラブ</t>
  </si>
  <si>
    <t>リバー富士カントリークラブ</t>
  </si>
  <si>
    <t>菊川カントリークラブ</t>
  </si>
  <si>
    <t>豊岡国際カントリークラブ</t>
  </si>
  <si>
    <t>浜名湖カントリークラブ</t>
  </si>
  <si>
    <t>浜松カントリークラブ</t>
  </si>
  <si>
    <t>浜松シーサイドゴルフクラブ</t>
  </si>
  <si>
    <t>藤枝ゴルフクラブ</t>
  </si>
  <si>
    <t>ホロンゴルフ倶楽部</t>
  </si>
  <si>
    <t>ミオス菊川カントリークラブ</t>
  </si>
  <si>
    <t>レイク浜松カントリークラブ</t>
  </si>
  <si>
    <t>ゴ ル フ 場 名</t>
    <phoneticPr fontId="4"/>
  </si>
  <si>
    <t>芦の湖カントリークラブ</t>
    <phoneticPr fontId="4"/>
  </si>
  <si>
    <t>富嶽カントリークラブ</t>
    <phoneticPr fontId="4"/>
  </si>
  <si>
    <t>実 績 月</t>
    <phoneticPr fontId="4"/>
  </si>
  <si>
    <t>シェア</t>
    <phoneticPr fontId="4"/>
  </si>
  <si>
    <t>太平洋クラブ御殿場
ウエスト</t>
    <phoneticPr fontId="4"/>
  </si>
  <si>
    <t>営業日数</t>
    <rPh sb="0" eb="2">
      <t>エイギョウ</t>
    </rPh>
    <rPh sb="2" eb="4">
      <t>ニッスウ</t>
    </rPh>
    <phoneticPr fontId="4"/>
  </si>
  <si>
    <t>実 績 月</t>
    <phoneticPr fontId="4"/>
  </si>
  <si>
    <t>富士箱根カントリークラブ</t>
    <rPh sb="0" eb="2">
      <t>フジ</t>
    </rPh>
    <rPh sb="2" eb="4">
      <t>ハコネ</t>
    </rPh>
    <phoneticPr fontId="4"/>
  </si>
  <si>
    <t>ゴ ル フ 場 名</t>
    <phoneticPr fontId="4"/>
  </si>
  <si>
    <t>かんなみスプリングス
カントリークラブ</t>
    <phoneticPr fontId="4"/>
  </si>
  <si>
    <t>グランフィールズ
カントリークラブ</t>
    <phoneticPr fontId="4"/>
  </si>
  <si>
    <t>掛川グリーンヒル
カントリークラブ</t>
    <phoneticPr fontId="4"/>
  </si>
  <si>
    <t>前年度来場者数</t>
    <phoneticPr fontId="4"/>
  </si>
  <si>
    <t>朝霧ジャンボリー　　　　　　　　ゴルフクラブ</t>
    <phoneticPr fontId="4"/>
  </si>
  <si>
    <t>富嶽カントリークラブ</t>
    <phoneticPr fontId="4"/>
  </si>
  <si>
    <t>南富士カントリークラブ</t>
    <phoneticPr fontId="4"/>
  </si>
  <si>
    <t>年間合計（1月～12月）</t>
    <rPh sb="0" eb="1">
      <t>ネン</t>
    </rPh>
    <rPh sb="5" eb="7">
      <t>１ガツ</t>
    </rPh>
    <rPh sb="8" eb="11">
      <t>１２ガツ</t>
    </rPh>
    <phoneticPr fontId="4"/>
  </si>
  <si>
    <t>サザンクロス
カントリークラブ</t>
    <phoneticPr fontId="4"/>
  </si>
  <si>
    <t>朝霧ジャンボリー
ゴルフクラブ</t>
    <phoneticPr fontId="4"/>
  </si>
  <si>
    <t>ファイブハンド
レッドクラブ</t>
    <phoneticPr fontId="4"/>
  </si>
  <si>
    <t>シェア</t>
    <phoneticPr fontId="4"/>
  </si>
  <si>
    <t>１ゴルフ場当たりの来場者数</t>
    <phoneticPr fontId="4"/>
  </si>
  <si>
    <t>１８ホール当たりの来場者数</t>
    <phoneticPr fontId="4"/>
  </si>
  <si>
    <t>朝霧ジャンボリー           ゴルフクラブ</t>
    <phoneticPr fontId="4"/>
  </si>
  <si>
    <t xml:space="preserve"> </t>
    <phoneticPr fontId="4"/>
  </si>
  <si>
    <t>朝霧ジャンボリー            ゴルフクラブ</t>
    <phoneticPr fontId="4"/>
  </si>
  <si>
    <t xml:space="preserve"> </t>
    <phoneticPr fontId="4"/>
  </si>
  <si>
    <t>朝霧ジャンボリー              ゴルフクラブ</t>
    <phoneticPr fontId="4"/>
  </si>
  <si>
    <t>朝霧ジャンボリー             ゴルフクラブ</t>
    <phoneticPr fontId="4"/>
  </si>
  <si>
    <t>単位 人</t>
    <rPh sb="0" eb="2">
      <t>タンイ</t>
    </rPh>
    <rPh sb="3" eb="4">
      <t>ニン</t>
    </rPh>
    <phoneticPr fontId="4"/>
  </si>
  <si>
    <t>　</t>
    <phoneticPr fontId="4"/>
  </si>
  <si>
    <t>２  月　</t>
    <phoneticPr fontId="4"/>
  </si>
  <si>
    <t>朝霧ジャンボリー　　　　　　　ゴルフクラブ</t>
    <phoneticPr fontId="4"/>
  </si>
  <si>
    <t>３  月　</t>
    <phoneticPr fontId="4"/>
  </si>
  <si>
    <t>ホール数</t>
    <rPh sb="3" eb="4">
      <t>スウ</t>
    </rPh>
    <phoneticPr fontId="4"/>
  </si>
  <si>
    <t>グランディ浜名湖
ゴルフクラブ</t>
    <rPh sb="5" eb="8">
      <t>ハマナコ</t>
    </rPh>
    <phoneticPr fontId="4"/>
  </si>
  <si>
    <t>富士見ケ丘カントリー倶楽部</t>
    <rPh sb="10" eb="13">
      <t>クラブ</t>
    </rPh>
    <phoneticPr fontId="4"/>
  </si>
  <si>
    <t>富士見ケ丘
カントリー倶楽部</t>
    <rPh sb="11" eb="14">
      <t>クラブ</t>
    </rPh>
    <phoneticPr fontId="4"/>
  </si>
  <si>
    <t>ゴールド川奈
カントリークラブ</t>
    <rPh sb="4" eb="6">
      <t>カワナ</t>
    </rPh>
    <phoneticPr fontId="4"/>
  </si>
  <si>
    <t>凾南ゴルフ倶楽部</t>
    <rPh sb="0" eb="1">
      <t>カン</t>
    </rPh>
    <rPh sb="1" eb="2">
      <t>ミナミ</t>
    </rPh>
    <rPh sb="5" eb="8">
      <t>クラブ</t>
    </rPh>
    <phoneticPr fontId="4"/>
  </si>
  <si>
    <t>川奈ホテルゴルフコース</t>
    <rPh sb="0" eb="2">
      <t>カワナ</t>
    </rPh>
    <phoneticPr fontId="4"/>
  </si>
  <si>
    <t>静岡カントリー
島田ゴルフコース</t>
    <rPh sb="0" eb="1">
      <t>セイ</t>
    </rPh>
    <rPh sb="1" eb="2">
      <t>オカ</t>
    </rPh>
    <phoneticPr fontId="4"/>
  </si>
  <si>
    <t>静岡カントリー浜岡コース</t>
    <rPh sb="0" eb="1">
      <t>セイ</t>
    </rPh>
    <rPh sb="1" eb="2">
      <t>オカ</t>
    </rPh>
    <phoneticPr fontId="4"/>
  </si>
  <si>
    <t>静岡カントリー袋井コース</t>
    <rPh sb="0" eb="2">
      <t>シズオカ</t>
    </rPh>
    <phoneticPr fontId="4"/>
  </si>
  <si>
    <t>葛城ゴルフ倶楽部</t>
    <rPh sb="0" eb="2">
      <t>カツラギ</t>
    </rPh>
    <phoneticPr fontId="4"/>
  </si>
  <si>
    <t>葛城ゴルフ倶楽部</t>
    <rPh sb="0" eb="2">
      <t>カツラギ</t>
    </rPh>
    <rPh sb="5" eb="8">
      <t>クラブ</t>
    </rPh>
    <phoneticPr fontId="4"/>
  </si>
  <si>
    <t>静岡カントリー
島田ゴルフコース</t>
    <rPh sb="0" eb="2">
      <t>シズオカ</t>
    </rPh>
    <phoneticPr fontId="4"/>
  </si>
  <si>
    <t>静岡カントリー浜岡コース</t>
    <rPh sb="0" eb="2">
      <t>シズオカ</t>
    </rPh>
    <phoneticPr fontId="4"/>
  </si>
  <si>
    <t>前年比</t>
    <rPh sb="0" eb="3">
      <t>ゼンネンヒ</t>
    </rPh>
    <phoneticPr fontId="4"/>
  </si>
  <si>
    <t>シェア</t>
    <phoneticPr fontId="4"/>
  </si>
  <si>
    <t>１ゴルフ場当たりの
来場者数</t>
    <phoneticPr fontId="4"/>
  </si>
  <si>
    <t>４  月　</t>
    <phoneticPr fontId="4"/>
  </si>
  <si>
    <t>１２  月　</t>
    <phoneticPr fontId="4"/>
  </si>
  <si>
    <t>１１  月　</t>
    <phoneticPr fontId="4"/>
  </si>
  <si>
    <t>１０  月　</t>
    <phoneticPr fontId="4"/>
  </si>
  <si>
    <t>９  月　</t>
    <phoneticPr fontId="4"/>
  </si>
  <si>
    <t>８  月　</t>
    <phoneticPr fontId="4"/>
  </si>
  <si>
    <t>７  月　</t>
    <phoneticPr fontId="4"/>
  </si>
  <si>
    <t>６  月　</t>
    <phoneticPr fontId="4"/>
  </si>
  <si>
    <t>５  月　</t>
    <phoneticPr fontId="4"/>
  </si>
  <si>
    <t>１ホール当たりの来場者数</t>
    <phoneticPr fontId="4"/>
  </si>
  <si>
    <t>シェア</t>
    <phoneticPr fontId="4"/>
  </si>
  <si>
    <t>シェア</t>
    <phoneticPr fontId="4"/>
  </si>
  <si>
    <t>シェア</t>
    <phoneticPr fontId="4"/>
  </si>
  <si>
    <t>シェア</t>
    <phoneticPr fontId="4"/>
  </si>
  <si>
    <t>シェア</t>
    <phoneticPr fontId="4"/>
  </si>
  <si>
    <t>シェア</t>
    <phoneticPr fontId="4"/>
  </si>
  <si>
    <t>シェア</t>
    <phoneticPr fontId="4"/>
  </si>
  <si>
    <t>伊豆下田カントリークラブ</t>
    <phoneticPr fontId="4"/>
  </si>
  <si>
    <t>伊豆にらやま                   カントリークラブ</t>
    <phoneticPr fontId="4"/>
  </si>
  <si>
    <t>サザンクロス　　　　　　　　　カントリークラブ</t>
    <phoneticPr fontId="4"/>
  </si>
  <si>
    <t>ラフォーレ修善寺 
&amp; カントリークラブ</t>
    <phoneticPr fontId="4"/>
  </si>
  <si>
    <t>南富士カントリークラブ</t>
    <phoneticPr fontId="4"/>
  </si>
  <si>
    <t>ザ・フォレスト
カントリークラブ</t>
    <phoneticPr fontId="4"/>
  </si>
  <si>
    <t>静岡よみうり　　　　　　　　　　　　　カントリークラブ</t>
    <phoneticPr fontId="4"/>
  </si>
  <si>
    <t>前年度来場者数</t>
    <phoneticPr fontId="4"/>
  </si>
  <si>
    <t>静岡よみうり                   カントリークラブ</t>
    <phoneticPr fontId="4"/>
  </si>
  <si>
    <t>伊豆にらやま　　　　　　　　　　カントリークラブ</t>
    <phoneticPr fontId="4"/>
  </si>
  <si>
    <t>サザンクロス　　　　　　　　　　　　カントリークラブ</t>
    <phoneticPr fontId="4"/>
  </si>
  <si>
    <t>芦の湖カントリークラブ</t>
    <phoneticPr fontId="4"/>
  </si>
  <si>
    <t>朝霧ジャンボリー　　　　　　　　ゴルフクラブ</t>
    <phoneticPr fontId="4"/>
  </si>
  <si>
    <t>富嶽カントリークラブ</t>
    <phoneticPr fontId="4"/>
  </si>
  <si>
    <t>伊豆にらやま
カントリークラブ</t>
    <phoneticPr fontId="4"/>
  </si>
  <si>
    <t>サザンクロス              カントリークラブ</t>
    <phoneticPr fontId="4"/>
  </si>
  <si>
    <t>静岡よみうり                 カントリークラブ</t>
    <phoneticPr fontId="4"/>
  </si>
  <si>
    <t>朝霧ジャンボリー            ゴルフクラブ</t>
    <phoneticPr fontId="4"/>
  </si>
  <si>
    <t>伊豆にらやま               カントリークラブ</t>
    <phoneticPr fontId="4"/>
  </si>
  <si>
    <t>静岡よみうり　　　　　　　　　カントリークラブ</t>
    <phoneticPr fontId="4"/>
  </si>
  <si>
    <t>朝霧ジャンボリー          ゴルフクラブ</t>
    <phoneticPr fontId="4"/>
  </si>
  <si>
    <t>伊豆にらやま              カントリークラブ</t>
    <phoneticPr fontId="4"/>
  </si>
  <si>
    <t>静岡よみうり                カントリークラブ</t>
    <phoneticPr fontId="4"/>
  </si>
  <si>
    <t>伊豆にらやま                 カントリークラブ</t>
    <phoneticPr fontId="4"/>
  </si>
  <si>
    <t>サザンクロス                 カントリークラブ</t>
    <phoneticPr fontId="4"/>
  </si>
  <si>
    <t>伊豆にらやま                カントリークラブ</t>
    <phoneticPr fontId="4"/>
  </si>
  <si>
    <t>サザンクロス                カントリークラブ</t>
    <phoneticPr fontId="4"/>
  </si>
  <si>
    <t>静岡よみうり              カントリークラブ</t>
    <phoneticPr fontId="4"/>
  </si>
  <si>
    <t>浜松シーサイド              ゴルフクラブ</t>
    <phoneticPr fontId="4"/>
  </si>
  <si>
    <t>リバー富士
カントリークラブ</t>
    <phoneticPr fontId="4"/>
  </si>
  <si>
    <t>日動御殿場コース</t>
    <phoneticPr fontId="4"/>
  </si>
  <si>
    <t>日動御殿場コース</t>
    <phoneticPr fontId="4"/>
  </si>
  <si>
    <t>うち
不均一
課税</t>
    <rPh sb="3" eb="4">
      <t>フ</t>
    </rPh>
    <rPh sb="4" eb="6">
      <t>キンイツ</t>
    </rPh>
    <rPh sb="7" eb="8">
      <t>カ</t>
    </rPh>
    <rPh sb="8" eb="9">
      <t>ゼイ</t>
    </rPh>
    <phoneticPr fontId="4"/>
  </si>
  <si>
    <t>うち
非課税
及び
課税免除</t>
    <rPh sb="3" eb="6">
      <t>ヒカゼイ</t>
    </rPh>
    <rPh sb="7" eb="8">
      <t>オヨ</t>
    </rPh>
    <rPh sb="10" eb="12">
      <t>カゼイ</t>
    </rPh>
    <rPh sb="12" eb="14">
      <t>メンジョ</t>
    </rPh>
    <phoneticPr fontId="4"/>
  </si>
  <si>
    <t>うち
非課税
及び　
課税免除</t>
    <rPh sb="3" eb="6">
      <t>ヒカゼイ</t>
    </rPh>
    <rPh sb="7" eb="8">
      <t>オヨ</t>
    </rPh>
    <rPh sb="11" eb="13">
      <t>カゼイ</t>
    </rPh>
    <rPh sb="13" eb="15">
      <t>メンジョ</t>
    </rPh>
    <phoneticPr fontId="4"/>
  </si>
  <si>
    <t>富士ヘルス                カントリークラブ</t>
    <phoneticPr fontId="4"/>
  </si>
  <si>
    <t>富士ヘルス                カントリークラブ</t>
    <phoneticPr fontId="4"/>
  </si>
  <si>
    <t>富士ヘルス                 カントリークラブ</t>
    <phoneticPr fontId="4"/>
  </si>
  <si>
    <t>富士ヘルス                      カントリークラブ</t>
    <phoneticPr fontId="4"/>
  </si>
  <si>
    <t>富士ヘルス
カントリークラブ</t>
    <phoneticPr fontId="4"/>
  </si>
  <si>
    <t xml:space="preserve"> </t>
    <phoneticPr fontId="4"/>
  </si>
  <si>
    <t>１  月　</t>
    <phoneticPr fontId="4"/>
  </si>
  <si>
    <t>２  月　</t>
    <phoneticPr fontId="4"/>
  </si>
  <si>
    <t>　</t>
    <phoneticPr fontId="4"/>
  </si>
  <si>
    <t>うち　
非課税
及び
課税免除</t>
    <rPh sb="4" eb="7">
      <t>ヒカゼイ</t>
    </rPh>
    <rPh sb="8" eb="9">
      <t>オヨ</t>
    </rPh>
    <rPh sb="11" eb="13">
      <t>カゼイ</t>
    </rPh>
    <rPh sb="13" eb="15">
      <t>メンジョ</t>
    </rPh>
    <phoneticPr fontId="4"/>
  </si>
  <si>
    <t>富士ヘルス　　　　　　　　　　　カントリークラブ</t>
    <phoneticPr fontId="4"/>
  </si>
  <si>
    <t>富士ヘルス　　　　　　　　　　　　カントリークラブ</t>
    <phoneticPr fontId="4"/>
  </si>
  <si>
    <t>富士ヘルス　　　　　　　　　カントリークラブ</t>
    <phoneticPr fontId="4"/>
  </si>
  <si>
    <t>うち
外国人</t>
    <rPh sb="3" eb="5">
      <t>ガイコク</t>
    </rPh>
    <rPh sb="5" eb="6">
      <t>ジン</t>
    </rPh>
    <phoneticPr fontId="4"/>
  </si>
  <si>
    <t>１８ホール当たりの
来場者数</t>
    <phoneticPr fontId="4"/>
  </si>
  <si>
    <t>西熱海ゴルフコース</t>
    <phoneticPr fontId="4"/>
  </si>
  <si>
    <t>シェア</t>
    <phoneticPr fontId="4"/>
  </si>
  <si>
    <t>うち
セルフ
プレー</t>
    <phoneticPr fontId="4"/>
  </si>
  <si>
    <t>うち
セルフ
プレー</t>
    <phoneticPr fontId="4"/>
  </si>
  <si>
    <t>うち
セルフ
プレー</t>
    <phoneticPr fontId="4"/>
  </si>
  <si>
    <t>　</t>
    <phoneticPr fontId="4"/>
  </si>
  <si>
    <t>西熱海ゴルフコース</t>
    <phoneticPr fontId="4"/>
  </si>
  <si>
    <t xml:space="preserve">  </t>
    <phoneticPr fontId="4"/>
  </si>
  <si>
    <t>ラフォーレ修善寺 
＆カントリークラブ</t>
    <phoneticPr fontId="4"/>
  </si>
  <si>
    <t>　</t>
    <phoneticPr fontId="4"/>
  </si>
  <si>
    <t>２月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</si>
  <si>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</si>
  <si>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</si>
  <si>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</si>
  <si>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</si>
  <si>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</si>
  <si>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</si>
  <si>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</si>
  <si>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</si>
  <si>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</si>
  <si>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 xml:space="preserve"> </t>
    <phoneticPr fontId="4"/>
  </si>
  <si>
    <t>　　前年度　営業日数＆　　　　来場者数</t>
    <rPh sb="6" eb="8">
      <t>エイギョウ</t>
    </rPh>
    <rPh sb="8" eb="10">
      <t>ニッスウ</t>
    </rPh>
    <phoneticPr fontId="4"/>
  </si>
  <si>
    <t>年間合計（1月～12月）</t>
    <rPh sb="0" eb="1">
      <t>ネン</t>
    </rPh>
    <rPh sb="5" eb="7">
      <t>１ガツ</t>
    </rPh>
    <rPh sb="10" eb="11">
      <t>ツキ</t>
    </rPh>
    <phoneticPr fontId="4"/>
  </si>
  <si>
    <t>シェア</t>
    <phoneticPr fontId="4"/>
  </si>
  <si>
    <t>いなさゴルフ倶楽部</t>
    <rPh sb="3" eb="9">
      <t>ゴルフクラブ</t>
    </rPh>
    <phoneticPr fontId="4"/>
  </si>
  <si>
    <t>伊豆ハイツゴルフ倶楽部</t>
    <rPh sb="0" eb="2">
      <t>イズ</t>
    </rPh>
    <rPh sb="8" eb="11">
      <t>クラブ</t>
    </rPh>
    <phoneticPr fontId="4"/>
  </si>
  <si>
    <t xml:space="preserve"> </t>
    <phoneticPr fontId="4"/>
  </si>
  <si>
    <t>伊豆ハイツゴルフ倶楽部</t>
    <rPh sb="0" eb="2">
      <t>イズ</t>
    </rPh>
    <rPh sb="8" eb="11">
      <t>クラブ</t>
    </rPh>
    <phoneticPr fontId="4"/>
  </si>
  <si>
    <t>１月</t>
  </si>
  <si>
    <t>３月</t>
  </si>
  <si>
    <t>伊豆支部</t>
    <rPh sb="0" eb="2">
      <t>イズ</t>
    </rPh>
    <rPh sb="2" eb="4">
      <t>シブ</t>
    </rPh>
    <phoneticPr fontId="26"/>
  </si>
  <si>
    <t>東部支部</t>
    <rPh sb="0" eb="2">
      <t>トウブ</t>
    </rPh>
    <rPh sb="2" eb="4">
      <t>シブ</t>
    </rPh>
    <phoneticPr fontId="26"/>
  </si>
  <si>
    <t>中部支部</t>
    <rPh sb="0" eb="2">
      <t>チュウブ</t>
    </rPh>
    <rPh sb="2" eb="4">
      <t>シブ</t>
    </rPh>
    <phoneticPr fontId="26"/>
  </si>
  <si>
    <t>西部支部</t>
    <rPh sb="0" eb="2">
      <t>セイブ</t>
    </rPh>
    <rPh sb="2" eb="4">
      <t>シブ</t>
    </rPh>
    <phoneticPr fontId="26"/>
  </si>
  <si>
    <t>伊豆ハイツゴルフ倶楽部</t>
    <rPh sb="0" eb="2">
      <t>イズ</t>
    </rPh>
    <rPh sb="8" eb="11">
      <t>クラブ</t>
    </rPh>
    <phoneticPr fontId="4"/>
  </si>
  <si>
    <t>リバー富士カントリークラブ</t>
    <phoneticPr fontId="4"/>
  </si>
  <si>
    <t>大熱海国際ゴルフクラブ</t>
    <rPh sb="0" eb="1">
      <t>ダイ</t>
    </rPh>
    <rPh sb="1" eb="3">
      <t>アタミ</t>
    </rPh>
    <rPh sb="3" eb="5">
      <t>コクサイ</t>
    </rPh>
    <phoneticPr fontId="4"/>
  </si>
  <si>
    <t>東部支部計（15会員）</t>
    <rPh sb="8" eb="10">
      <t>カイイン</t>
    </rPh>
    <phoneticPr fontId="4"/>
  </si>
  <si>
    <t>東部支部計(15会員)</t>
    <rPh sb="0" eb="2">
      <t>トウブ</t>
    </rPh>
    <rPh sb="2" eb="4">
      <t>シブ</t>
    </rPh>
    <rPh sb="8" eb="10">
      <t>カイイン</t>
    </rPh>
    <phoneticPr fontId="4"/>
  </si>
  <si>
    <t>レンブラント
ゴルフ倶楽部御殿場</t>
    <rPh sb="10" eb="13">
      <t>クラブ</t>
    </rPh>
    <rPh sb="13" eb="16">
      <t>ゴテンバ</t>
    </rPh>
    <phoneticPr fontId="4"/>
  </si>
  <si>
    <t>４  月　</t>
    <phoneticPr fontId="4"/>
  </si>
  <si>
    <t xml:space="preserve"> </t>
    <phoneticPr fontId="4"/>
  </si>
  <si>
    <t xml:space="preserve"> </t>
    <phoneticPr fontId="4"/>
  </si>
  <si>
    <t>76会員　　　　
　78ゴルフ場</t>
  </si>
  <si>
    <t>６  月　</t>
    <phoneticPr fontId="4"/>
  </si>
  <si>
    <t>フジ天城ゴルフ倶楽部</t>
    <rPh sb="2" eb="4">
      <t>アマギ</t>
    </rPh>
    <rPh sb="7" eb="10">
      <t>クラブ</t>
    </rPh>
    <phoneticPr fontId="4"/>
  </si>
  <si>
    <t xml:space="preserve"> </t>
    <phoneticPr fontId="4"/>
  </si>
  <si>
    <t>東部支部計（15会員）</t>
    <rPh sb="0" eb="2">
      <t>トウブ</t>
    </rPh>
    <rPh sb="2" eb="4">
      <t>シブ</t>
    </rPh>
    <rPh sb="8" eb="10">
      <t>カイイン</t>
    </rPh>
    <phoneticPr fontId="4"/>
  </si>
  <si>
    <t>　</t>
    <phoneticPr fontId="4"/>
  </si>
  <si>
    <t>　</t>
    <phoneticPr fontId="4"/>
  </si>
  <si>
    <t>　</t>
    <phoneticPr fontId="4"/>
  </si>
  <si>
    <t>　　</t>
    <phoneticPr fontId="4"/>
  </si>
  <si>
    <t>　</t>
    <phoneticPr fontId="4"/>
  </si>
  <si>
    <t>　　</t>
    <phoneticPr fontId="4"/>
  </si>
  <si>
    <t>　</t>
    <phoneticPr fontId="4"/>
  </si>
  <si>
    <t>　</t>
    <phoneticPr fontId="4"/>
  </si>
  <si>
    <t>　</t>
    <phoneticPr fontId="4"/>
  </si>
  <si>
    <t xml:space="preserve"> </t>
    <phoneticPr fontId="4"/>
  </si>
  <si>
    <t>　</t>
    <phoneticPr fontId="4"/>
  </si>
  <si>
    <t xml:space="preserve"> </t>
    <phoneticPr fontId="4"/>
  </si>
  <si>
    <t>営業日数</t>
    <rPh sb="0" eb="2">
      <t>エイギョウ</t>
    </rPh>
    <rPh sb="2" eb="4">
      <t>ニッスウ</t>
    </rPh>
    <phoneticPr fontId="26"/>
  </si>
  <si>
    <t>営業
日数
合計</t>
    <rPh sb="0" eb="2">
      <t>エイギョウ</t>
    </rPh>
    <rPh sb="3" eb="5">
      <t>ニッスウ</t>
    </rPh>
    <phoneticPr fontId="26"/>
  </si>
  <si>
    <t>来場者
合計</t>
    <rPh sb="0" eb="3">
      <t>ライジョウシャ</t>
    </rPh>
    <phoneticPr fontId="26"/>
  </si>
  <si>
    <t xml:space="preserve"> </t>
    <phoneticPr fontId="4"/>
  </si>
  <si>
    <t>2016年(H28)</t>
    <rPh sb="4" eb="5">
      <t>ネン</t>
    </rPh>
    <phoneticPr fontId="26"/>
  </si>
  <si>
    <t xml:space="preserve"> </t>
    <phoneticPr fontId="4"/>
  </si>
  <si>
    <t>79会員
　81ゴルフ場</t>
    <rPh sb="2" eb="4">
      <t>カイイン</t>
    </rPh>
    <rPh sb="11" eb="12">
      <t>バ</t>
    </rPh>
    <phoneticPr fontId="26"/>
  </si>
  <si>
    <t>※H28.3月でゴルフパークバンディは退会です。</t>
    <rPh sb="6" eb="7">
      <t>ツキ</t>
    </rPh>
    <rPh sb="19" eb="21">
      <t>タイカイ</t>
    </rPh>
    <phoneticPr fontId="26"/>
  </si>
  <si>
    <t>※H28.4月より、伊豆国際CC、三島CC、愛鷹シックスハンドレッド、十里木CCが休会復帰です。</t>
    <rPh sb="6" eb="7">
      <t>ツキ</t>
    </rPh>
    <rPh sb="10" eb="12">
      <t>イズ</t>
    </rPh>
    <rPh sb="12" eb="14">
      <t>コクサイ</t>
    </rPh>
    <rPh sb="17" eb="19">
      <t>ミシマ</t>
    </rPh>
    <rPh sb="22" eb="23">
      <t>アイ</t>
    </rPh>
    <rPh sb="23" eb="24">
      <t>タカ</t>
    </rPh>
    <rPh sb="35" eb="36">
      <t>ジュウ</t>
    </rPh>
    <rPh sb="36" eb="37">
      <t>リ</t>
    </rPh>
    <rPh sb="37" eb="38">
      <t>キ</t>
    </rPh>
    <rPh sb="41" eb="43">
      <t>キュウカイ</t>
    </rPh>
    <rPh sb="43" eb="45">
      <t>フッキ</t>
    </rPh>
    <phoneticPr fontId="26"/>
  </si>
  <si>
    <t>三島ゴルフ倶楽部</t>
    <rPh sb="0" eb="2">
      <t>ミシマ</t>
    </rPh>
    <rPh sb="5" eb="8">
      <t>クラブ</t>
    </rPh>
    <phoneticPr fontId="4"/>
  </si>
  <si>
    <t>80会員
　82ゴルフ場</t>
    <rPh sb="2" eb="4">
      <t>カイイン</t>
    </rPh>
    <rPh sb="11" eb="12">
      <t>バ</t>
    </rPh>
    <phoneticPr fontId="26"/>
  </si>
  <si>
    <t>※H28.8月より、三島GCが入会です。</t>
    <rPh sb="6" eb="7">
      <t>ツキ</t>
    </rPh>
    <rPh sb="10" eb="12">
      <t>ミシマ</t>
    </rPh>
    <rPh sb="15" eb="17">
      <t>ニュウカイ</t>
    </rPh>
    <phoneticPr fontId="26"/>
  </si>
  <si>
    <t>Ｇ８富士カントリークラブ</t>
    <rPh sb="2" eb="4">
      <t>フジ</t>
    </rPh>
    <phoneticPr fontId="4"/>
  </si>
  <si>
    <t>Ｇ８富士カントリ－クラブ</t>
    <rPh sb="2" eb="4">
      <t>フジ</t>
    </rPh>
    <phoneticPr fontId="4"/>
  </si>
  <si>
    <t>2017年(H29)</t>
    <rPh sb="4" eb="5">
      <t>ネン</t>
    </rPh>
    <phoneticPr fontId="26"/>
  </si>
  <si>
    <t>西部支部計（18会員）</t>
    <rPh sb="0" eb="2">
      <t>セイブ</t>
    </rPh>
    <rPh sb="2" eb="4">
      <t>シブ</t>
    </rPh>
    <rPh sb="8" eb="10">
      <t>カイイン</t>
    </rPh>
    <phoneticPr fontId="4"/>
  </si>
  <si>
    <t>５  月　</t>
    <phoneticPr fontId="4"/>
  </si>
  <si>
    <t>※H29.3月で日本平ゴルフクラブは退会です。</t>
    <rPh sb="6" eb="7">
      <t>ツキ</t>
    </rPh>
    <rPh sb="8" eb="10">
      <t>ニホン</t>
    </rPh>
    <rPh sb="10" eb="11">
      <t>ヘイ</t>
    </rPh>
    <rPh sb="18" eb="20">
      <t>タイカイ</t>
    </rPh>
    <phoneticPr fontId="26"/>
  </si>
  <si>
    <t xml:space="preserve"> </t>
    <phoneticPr fontId="4"/>
  </si>
  <si>
    <t>2018年(H30)</t>
    <rPh sb="4" eb="5">
      <t>ネン</t>
    </rPh>
    <phoneticPr fontId="26"/>
  </si>
  <si>
    <t xml:space="preserve"> </t>
    <phoneticPr fontId="4"/>
  </si>
  <si>
    <t>西部支部計（18会員）</t>
    <rPh sb="8" eb="10">
      <t>カイイン</t>
    </rPh>
    <phoneticPr fontId="4"/>
  </si>
  <si>
    <t>75会員
　77ゴルフ場</t>
    <rPh sb="2" eb="4">
      <t>カイイン</t>
    </rPh>
    <rPh sb="11" eb="12">
      <t>バ</t>
    </rPh>
    <phoneticPr fontId="26"/>
  </si>
  <si>
    <t>西部支部計（18会員）</t>
    <rPh sb="0" eb="2">
      <t>セイブ</t>
    </rPh>
    <rPh sb="2" eb="4">
      <t>シブ</t>
    </rPh>
    <rPh sb="4" eb="5">
      <t>ケイ</t>
    </rPh>
    <rPh sb="8" eb="10">
      <t>カイイン</t>
    </rPh>
    <phoneticPr fontId="4"/>
  </si>
  <si>
    <t>※H30.3月で伊豆国際CC、三島CC、愛鷹シックスハンドレッド、十里木CCは退会です。</t>
    <rPh sb="6" eb="7">
      <t>ツキ</t>
    </rPh>
    <rPh sb="8" eb="10">
      <t>イズ</t>
    </rPh>
    <rPh sb="10" eb="12">
      <t>コクサイ</t>
    </rPh>
    <rPh sb="15" eb="17">
      <t>ミシマ</t>
    </rPh>
    <rPh sb="20" eb="21">
      <t>アイ</t>
    </rPh>
    <rPh sb="21" eb="22">
      <t>タカ</t>
    </rPh>
    <rPh sb="33" eb="35">
      <t>ジュウリ</t>
    </rPh>
    <rPh sb="35" eb="36">
      <t>キ</t>
    </rPh>
    <rPh sb="39" eb="41">
      <t>タイカイ</t>
    </rPh>
    <phoneticPr fontId="26"/>
  </si>
  <si>
    <t>2019年</t>
    <rPh sb="4" eb="5">
      <t>ネン</t>
    </rPh>
    <phoneticPr fontId="26"/>
  </si>
  <si>
    <t xml:space="preserve"> </t>
    <phoneticPr fontId="4"/>
  </si>
  <si>
    <t>※平成31年４月30日付けで富士エースゴルフ倶楽部は退会です。</t>
    <rPh sb="1" eb="3">
      <t>ヘイセイ</t>
    </rPh>
    <rPh sb="5" eb="6">
      <t>ネン</t>
    </rPh>
    <rPh sb="7" eb="8">
      <t>ツキ</t>
    </rPh>
    <rPh sb="10" eb="11">
      <t>ヒ</t>
    </rPh>
    <rPh sb="11" eb="12">
      <t>ツ</t>
    </rPh>
    <rPh sb="14" eb="16">
      <t>フジ</t>
    </rPh>
    <rPh sb="22" eb="25">
      <t>クラブ</t>
    </rPh>
    <rPh sb="26" eb="28">
      <t>タイカイ</t>
    </rPh>
    <phoneticPr fontId="4"/>
  </si>
  <si>
    <t>74会員
　76ゴルフ場</t>
    <rPh sb="2" eb="4">
      <t>カイイン</t>
    </rPh>
    <rPh sb="11" eb="12">
      <t>バ</t>
    </rPh>
    <phoneticPr fontId="26"/>
  </si>
  <si>
    <t>令和2年</t>
    <rPh sb="0" eb="2">
      <t>レイワ</t>
    </rPh>
    <rPh sb="3" eb="4">
      <t>ネン</t>
    </rPh>
    <phoneticPr fontId="26"/>
  </si>
  <si>
    <t>2020年</t>
    <rPh sb="4" eb="5">
      <t>ネン</t>
    </rPh>
    <phoneticPr fontId="26"/>
  </si>
  <si>
    <t>平成31年</t>
    <rPh sb="0" eb="2">
      <t>ヘイセイ</t>
    </rPh>
    <rPh sb="4" eb="5">
      <t>ネン</t>
    </rPh>
    <phoneticPr fontId="26"/>
  </si>
  <si>
    <t>令和元年</t>
    <rPh sb="0" eb="2">
      <t>レイワ</t>
    </rPh>
    <rPh sb="2" eb="4">
      <t>ガンネン</t>
    </rPh>
    <phoneticPr fontId="26"/>
  </si>
  <si>
    <t>御殿場東名ゴルフクラブ</t>
    <rPh sb="0" eb="3">
      <t>ゴテンバ</t>
    </rPh>
    <rPh sb="3" eb="5">
      <t>トウメイ</t>
    </rPh>
    <phoneticPr fontId="4"/>
  </si>
  <si>
    <t>※令和2年4月より熱海ゴルフ倶楽部　休会</t>
    <rPh sb="1" eb="3">
      <t>レイワ</t>
    </rPh>
    <rPh sb="4" eb="5">
      <t>ネン</t>
    </rPh>
    <rPh sb="6" eb="7">
      <t>ツキ</t>
    </rPh>
    <rPh sb="9" eb="11">
      <t>アタミ</t>
    </rPh>
    <rPh sb="14" eb="17">
      <t>クラブ</t>
    </rPh>
    <rPh sb="18" eb="20">
      <t>キュウカイ</t>
    </rPh>
    <phoneticPr fontId="4"/>
  </si>
  <si>
    <t>伊豆支部計（23会員）</t>
    <rPh sb="8" eb="10">
      <t>カイイン</t>
    </rPh>
    <phoneticPr fontId="4"/>
  </si>
  <si>
    <t>73会員
　75ゴルフ場</t>
    <rPh sb="2" eb="4">
      <t>カイイン</t>
    </rPh>
    <rPh sb="11" eb="12">
      <t>バ</t>
    </rPh>
    <phoneticPr fontId="26"/>
  </si>
  <si>
    <t>前年度来場者数</t>
    <phoneticPr fontId="4"/>
  </si>
  <si>
    <t xml:space="preserve"> </t>
    <phoneticPr fontId="4"/>
  </si>
  <si>
    <t>2021年</t>
    <rPh sb="4" eb="5">
      <t>ネン</t>
    </rPh>
    <phoneticPr fontId="26"/>
  </si>
  <si>
    <t>令和3年</t>
    <rPh sb="0" eb="2">
      <t>レイワ</t>
    </rPh>
    <rPh sb="3" eb="4">
      <t>ネン</t>
    </rPh>
    <phoneticPr fontId="26"/>
  </si>
  <si>
    <t xml:space="preserve"> </t>
    <phoneticPr fontId="4"/>
  </si>
  <si>
    <t>天城高原ゴルフコース</t>
    <phoneticPr fontId="4"/>
  </si>
  <si>
    <t>富士篭坂36ゴルフクラブ</t>
    <rPh sb="0" eb="2">
      <t>フジ</t>
    </rPh>
    <rPh sb="2" eb="4">
      <t>カゴサカ</t>
    </rPh>
    <phoneticPr fontId="4"/>
  </si>
  <si>
    <t>73会員
　74ゴルフ場</t>
    <rPh sb="2" eb="4">
      <t>カイイン</t>
    </rPh>
    <rPh sb="11" eb="12">
      <t>バ</t>
    </rPh>
    <phoneticPr fontId="26"/>
  </si>
  <si>
    <t>湯ヶ島ゴルフ倶楽部
＆ホテルリゾート</t>
    <rPh sb="0" eb="3">
      <t>ユガシマ</t>
    </rPh>
    <rPh sb="6" eb="9">
      <t>クラブ</t>
    </rPh>
    <phoneticPr fontId="4"/>
  </si>
  <si>
    <t>2022年</t>
    <rPh sb="4" eb="5">
      <t>ネン</t>
    </rPh>
    <phoneticPr fontId="26"/>
  </si>
  <si>
    <t>令和4年</t>
    <rPh sb="0" eb="2">
      <t>レイワ</t>
    </rPh>
    <rPh sb="3" eb="4">
      <t>ネン</t>
    </rPh>
    <phoneticPr fontId="26"/>
  </si>
  <si>
    <t>朝霧カントリークラブ</t>
    <phoneticPr fontId="4"/>
  </si>
  <si>
    <t>中部支部計（15会員）</t>
    <rPh sb="0" eb="2">
      <t>チュウブ</t>
    </rPh>
    <rPh sb="2" eb="4">
      <t>シブ</t>
    </rPh>
    <rPh sb="8" eb="10">
      <t>カイイン</t>
    </rPh>
    <phoneticPr fontId="4"/>
  </si>
  <si>
    <t>中部支部計（15会員）</t>
    <rPh sb="8" eb="10">
      <t>カイイン</t>
    </rPh>
    <phoneticPr fontId="4"/>
  </si>
  <si>
    <t>富士カントリークラブ</t>
    <phoneticPr fontId="4"/>
  </si>
  <si>
    <t>2023年</t>
    <rPh sb="4" eb="5">
      <t>ネン</t>
    </rPh>
    <phoneticPr fontId="26"/>
  </si>
  <si>
    <t>令和５年</t>
    <rPh sb="0" eb="2">
      <t>レイワ</t>
    </rPh>
    <rPh sb="3" eb="4">
      <t>ネン</t>
    </rPh>
    <phoneticPr fontId="26"/>
  </si>
  <si>
    <t>72会員
　73ゴルフ場</t>
    <rPh sb="2" eb="4">
      <t>カイイン</t>
    </rPh>
    <rPh sb="11" eb="12">
      <t>バ</t>
    </rPh>
    <phoneticPr fontId="26"/>
  </si>
  <si>
    <t>令和4年
年間</t>
    <rPh sb="0" eb="2">
      <t>レイワ</t>
    </rPh>
    <rPh sb="3" eb="4">
      <t>ネン</t>
    </rPh>
    <rPh sb="5" eb="7">
      <t>ネンカン</t>
    </rPh>
    <phoneticPr fontId="4"/>
  </si>
  <si>
    <t>伊豆支部計(22会員)</t>
    <rPh sb="0" eb="2">
      <t>イズ</t>
    </rPh>
    <rPh sb="2" eb="4">
      <t>シブ</t>
    </rPh>
    <rPh sb="4" eb="5">
      <t>ケイ</t>
    </rPh>
    <rPh sb="8" eb="10">
      <t>カイイン</t>
    </rPh>
    <phoneticPr fontId="4"/>
  </si>
  <si>
    <t>伊豆支部計（22会員）</t>
    <rPh sb="8" eb="10">
      <t>カイイン</t>
    </rPh>
    <phoneticPr fontId="4"/>
  </si>
  <si>
    <t>全県下計（70会員）</t>
    <rPh sb="0" eb="2">
      <t>ゼンケン</t>
    </rPh>
    <rPh sb="2" eb="3">
      <t>カ</t>
    </rPh>
    <rPh sb="7" eb="9">
      <t>カイイン</t>
    </rPh>
    <phoneticPr fontId="4"/>
  </si>
  <si>
    <t xml:space="preserve"> </t>
    <phoneticPr fontId="4"/>
  </si>
  <si>
    <t>70会員
　71ゴルフ場</t>
    <rPh sb="2" eb="4">
      <t>カイイン</t>
    </rPh>
    <rPh sb="11" eb="12">
      <t>バ</t>
    </rPh>
    <phoneticPr fontId="26"/>
  </si>
  <si>
    <t>レイク浜松カントリークラブ</t>
    <phoneticPr fontId="4"/>
  </si>
  <si>
    <t>ＰＧＭ御殿場カントリークラブ</t>
    <rPh sb="3" eb="6">
      <t>ゴテンバ</t>
    </rPh>
    <phoneticPr fontId="4"/>
  </si>
  <si>
    <t>令和６年１月ゴルフ場来場者数調べ　　伊豆支部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イズ</t>
    </rPh>
    <rPh sb="20" eb="22">
      <t>シブ</t>
    </rPh>
    <phoneticPr fontId="4"/>
  </si>
  <si>
    <t>令和６年１月ゴルフ場来場者数調べ　　東部支部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トウブ</t>
    </rPh>
    <rPh sb="20" eb="22">
      <t>シブ</t>
    </rPh>
    <phoneticPr fontId="4"/>
  </si>
  <si>
    <t>令和６年１月ゴルフ場来場者数調べ　　中部支部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チュウブ</t>
    </rPh>
    <rPh sb="20" eb="22">
      <t>シブ</t>
    </rPh>
    <phoneticPr fontId="4"/>
  </si>
  <si>
    <t>令和６年１月ゴルフ場来場者数調べ　　西部支部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セイブ</t>
    </rPh>
    <rPh sb="20" eb="22">
      <t>シブ</t>
    </rPh>
    <phoneticPr fontId="4"/>
  </si>
  <si>
    <t>令和６年１月ゴルフ場来場者数調べ　　全県下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ゼンケン</t>
    </rPh>
    <rPh sb="20" eb="21">
      <t>シタ</t>
    </rPh>
    <phoneticPr fontId="4"/>
  </si>
  <si>
    <t>令和６年</t>
    <rPh sb="0" eb="2">
      <t>レイワ</t>
    </rPh>
    <rPh sb="3" eb="4">
      <t>ネン</t>
    </rPh>
    <phoneticPr fontId="26"/>
  </si>
  <si>
    <t>2024年</t>
    <rPh sb="4" eb="5">
      <t>ネン</t>
    </rPh>
    <phoneticPr fontId="26"/>
  </si>
  <si>
    <t>令和６年２月ゴルフ場来場者数調べ　　伊豆支部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イズ</t>
    </rPh>
    <rPh sb="20" eb="22">
      <t>シブ</t>
    </rPh>
    <phoneticPr fontId="4"/>
  </si>
  <si>
    <t>令和６年２月ゴルフ場来場者数調べ　　東部支部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トウブ</t>
    </rPh>
    <rPh sb="20" eb="22">
      <t>シブ</t>
    </rPh>
    <phoneticPr fontId="4"/>
  </si>
  <si>
    <t>令和６年２月ゴルフ場来場者数調べ　　中部支部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チュウブ</t>
    </rPh>
    <rPh sb="20" eb="22">
      <t>シブ</t>
    </rPh>
    <phoneticPr fontId="4"/>
  </si>
  <si>
    <t>令和６年２月ゴルフ場来場者数調べ　　西部支部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セイブ</t>
    </rPh>
    <rPh sb="20" eb="22">
      <t>シブ</t>
    </rPh>
    <phoneticPr fontId="4"/>
  </si>
  <si>
    <t>令和６年２月ゴルフ場来場者数調べ　　全県下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ゼンケン</t>
    </rPh>
    <rPh sb="20" eb="21">
      <t>シタ</t>
    </rPh>
    <phoneticPr fontId="4"/>
  </si>
  <si>
    <t>令和６年３月ゴルフ場来場者数調べ　　伊豆支部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イズ</t>
    </rPh>
    <rPh sb="20" eb="22">
      <t>シブ</t>
    </rPh>
    <phoneticPr fontId="4"/>
  </si>
  <si>
    <t>令和６年３月ゴルフ場来場者数調べ　　東部支部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トウブ</t>
    </rPh>
    <rPh sb="20" eb="22">
      <t>シブ</t>
    </rPh>
    <phoneticPr fontId="4"/>
  </si>
  <si>
    <t>令和６年３月ゴルフ場来場者数調べ　　中部支部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チュウブ</t>
    </rPh>
    <rPh sb="20" eb="22">
      <t>シブ</t>
    </rPh>
    <phoneticPr fontId="4"/>
  </si>
  <si>
    <t>令和６年３月ゴルフ場来場者数調べ　　西部支部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セイブ</t>
    </rPh>
    <rPh sb="20" eb="22">
      <t>シブ</t>
    </rPh>
    <phoneticPr fontId="4"/>
  </si>
  <si>
    <t>令和６年３月ゴルフ場来場者数調べ　　全県下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ゼンケン</t>
    </rPh>
    <rPh sb="20" eb="21">
      <t>シタ</t>
    </rPh>
    <phoneticPr fontId="4"/>
  </si>
  <si>
    <t xml:space="preserve">令和６年４月ゴルフ場来場者数調べ　　伊豆支部 　 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イズ</t>
    </rPh>
    <rPh sb="20" eb="22">
      <t>シブ</t>
    </rPh>
    <phoneticPr fontId="4"/>
  </si>
  <si>
    <t>令和６年４月ゴルフ場来場者数調べ    東部支部</t>
    <rPh sb="5" eb="6">
      <t>４ガツ</t>
    </rPh>
    <rPh sb="6" eb="10">
      <t>ゴルフジョウ</t>
    </rPh>
    <rPh sb="10" eb="13">
      <t>ライジョウシャ</t>
    </rPh>
    <rPh sb="13" eb="14">
      <t>スウ</t>
    </rPh>
    <rPh sb="14" eb="15">
      <t>シラ</t>
    </rPh>
    <rPh sb="20" eb="22">
      <t>トウブ</t>
    </rPh>
    <rPh sb="22" eb="24">
      <t>シブ</t>
    </rPh>
    <phoneticPr fontId="4"/>
  </si>
  <si>
    <t>令和６年４月ゴルフ場来場者数調べ    中部支部</t>
    <rPh sb="5" eb="6">
      <t>４ガツ</t>
    </rPh>
    <rPh sb="6" eb="10">
      <t>ゴルフジョウ</t>
    </rPh>
    <rPh sb="10" eb="13">
      <t>ライジョウシャ</t>
    </rPh>
    <rPh sb="13" eb="14">
      <t>スウ</t>
    </rPh>
    <rPh sb="14" eb="15">
      <t>シラ</t>
    </rPh>
    <rPh sb="20" eb="22">
      <t>チュウブ</t>
    </rPh>
    <rPh sb="22" eb="24">
      <t>シブ</t>
    </rPh>
    <phoneticPr fontId="4"/>
  </si>
  <si>
    <t>令和６年４月ゴルフ場来場者数調べ    西部支部</t>
    <rPh sb="5" eb="6">
      <t>４ガツ</t>
    </rPh>
    <rPh sb="6" eb="10">
      <t>ゴルフジョウ</t>
    </rPh>
    <rPh sb="10" eb="13">
      <t>ライジョウシャ</t>
    </rPh>
    <rPh sb="13" eb="14">
      <t>スウ</t>
    </rPh>
    <rPh sb="14" eb="15">
      <t>シラ</t>
    </rPh>
    <rPh sb="20" eb="22">
      <t>セイブ</t>
    </rPh>
    <rPh sb="22" eb="24">
      <t>シブ</t>
    </rPh>
    <phoneticPr fontId="4"/>
  </si>
  <si>
    <t>令和６年４月ゴルフ場来場者数調べ    全県下</t>
    <rPh sb="5" eb="6">
      <t>４ガツ</t>
    </rPh>
    <rPh sb="6" eb="10">
      <t>ゴルフジョウ</t>
    </rPh>
    <rPh sb="10" eb="13">
      <t>ライジョウシャ</t>
    </rPh>
    <rPh sb="13" eb="14">
      <t>スウ</t>
    </rPh>
    <rPh sb="14" eb="15">
      <t>シラ</t>
    </rPh>
    <rPh sb="20" eb="22">
      <t>ゼンケン</t>
    </rPh>
    <rPh sb="22" eb="23">
      <t>シタ</t>
    </rPh>
    <phoneticPr fontId="4"/>
  </si>
  <si>
    <t>令和６年５月ゴルフ場来場者数調べ　　伊豆支部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イズ</t>
    </rPh>
    <rPh sb="20" eb="22">
      <t>シブ</t>
    </rPh>
    <phoneticPr fontId="4"/>
  </si>
  <si>
    <t>令和６年５月ゴルフ場来場者数調べ    東部支部</t>
    <rPh sb="5" eb="6">
      <t>４ガツ</t>
    </rPh>
    <rPh sb="6" eb="10">
      <t>ゴルフジョウ</t>
    </rPh>
    <rPh sb="10" eb="13">
      <t>ライジョウシャ</t>
    </rPh>
    <rPh sb="13" eb="14">
      <t>スウ</t>
    </rPh>
    <rPh sb="14" eb="15">
      <t>シラ</t>
    </rPh>
    <rPh sb="20" eb="22">
      <t>トウブ</t>
    </rPh>
    <rPh sb="22" eb="24">
      <t>シブ</t>
    </rPh>
    <phoneticPr fontId="4"/>
  </si>
  <si>
    <t>令和６年５月ゴルフ場来場者数調べ    中部支部</t>
    <rPh sb="5" eb="6">
      <t>４ガツ</t>
    </rPh>
    <rPh sb="6" eb="10">
      <t>ゴルフジョウ</t>
    </rPh>
    <rPh sb="10" eb="13">
      <t>ライジョウシャ</t>
    </rPh>
    <rPh sb="13" eb="14">
      <t>スウ</t>
    </rPh>
    <rPh sb="14" eb="15">
      <t>シラ</t>
    </rPh>
    <rPh sb="20" eb="22">
      <t>チュウブ</t>
    </rPh>
    <rPh sb="22" eb="24">
      <t>シブ</t>
    </rPh>
    <phoneticPr fontId="4"/>
  </si>
  <si>
    <t>令和６年５月ゴルフ場来場者数調べ    西部支部</t>
    <rPh sb="5" eb="6">
      <t>４ガツ</t>
    </rPh>
    <rPh sb="6" eb="10">
      <t>ゴルフジョウ</t>
    </rPh>
    <rPh sb="10" eb="13">
      <t>ライジョウシャ</t>
    </rPh>
    <rPh sb="13" eb="14">
      <t>スウ</t>
    </rPh>
    <rPh sb="14" eb="15">
      <t>シラ</t>
    </rPh>
    <rPh sb="20" eb="22">
      <t>セイブ</t>
    </rPh>
    <rPh sb="22" eb="24">
      <t>シブ</t>
    </rPh>
    <phoneticPr fontId="4"/>
  </si>
  <si>
    <t>令和６年５月ゴルフ場来場者数調べ    全県下</t>
    <rPh sb="5" eb="6">
      <t>４ガツ</t>
    </rPh>
    <rPh sb="6" eb="10">
      <t>ゴルフジョウ</t>
    </rPh>
    <rPh sb="10" eb="13">
      <t>ライジョウシャ</t>
    </rPh>
    <rPh sb="13" eb="14">
      <t>スウ</t>
    </rPh>
    <rPh sb="14" eb="15">
      <t>シラ</t>
    </rPh>
    <rPh sb="20" eb="22">
      <t>ゼンケン</t>
    </rPh>
    <rPh sb="22" eb="23">
      <t>シタ</t>
    </rPh>
    <phoneticPr fontId="4"/>
  </si>
  <si>
    <t>令和６年６月ゴルフ場来場者数調べ　　伊豆支部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イズ</t>
    </rPh>
    <rPh sb="20" eb="22">
      <t>シブ</t>
    </rPh>
    <phoneticPr fontId="4"/>
  </si>
  <si>
    <t>令和６年６月ゴルフ場来場者数調べ    東部支部</t>
    <rPh sb="5" eb="6">
      <t>４ガツ</t>
    </rPh>
    <rPh sb="6" eb="10">
      <t>ゴルフジョウ</t>
    </rPh>
    <rPh sb="10" eb="13">
      <t>ライジョウシャ</t>
    </rPh>
    <rPh sb="13" eb="14">
      <t>スウ</t>
    </rPh>
    <rPh sb="14" eb="15">
      <t>シラ</t>
    </rPh>
    <rPh sb="20" eb="22">
      <t>トウブ</t>
    </rPh>
    <rPh sb="22" eb="24">
      <t>シブ</t>
    </rPh>
    <phoneticPr fontId="4"/>
  </si>
  <si>
    <t>令和６年６月ゴルフ場来場者数調べ    中部支部</t>
    <rPh sb="5" eb="6">
      <t>４ガツ</t>
    </rPh>
    <rPh sb="6" eb="10">
      <t>ゴルフジョウ</t>
    </rPh>
    <rPh sb="10" eb="13">
      <t>ライジョウシャ</t>
    </rPh>
    <rPh sb="13" eb="14">
      <t>スウ</t>
    </rPh>
    <rPh sb="14" eb="15">
      <t>シラ</t>
    </rPh>
    <rPh sb="20" eb="22">
      <t>チュウブ</t>
    </rPh>
    <rPh sb="22" eb="24">
      <t>シブ</t>
    </rPh>
    <phoneticPr fontId="4"/>
  </si>
  <si>
    <t>令和６年６月ゴルフ場来場者数調べ    西部支部</t>
    <rPh sb="5" eb="6">
      <t>４ガツ</t>
    </rPh>
    <rPh sb="6" eb="10">
      <t>ゴルフジョウ</t>
    </rPh>
    <rPh sb="10" eb="13">
      <t>ライジョウシャ</t>
    </rPh>
    <rPh sb="13" eb="14">
      <t>スウ</t>
    </rPh>
    <rPh sb="14" eb="15">
      <t>シラ</t>
    </rPh>
    <rPh sb="20" eb="22">
      <t>セイブ</t>
    </rPh>
    <rPh sb="22" eb="24">
      <t>シブ</t>
    </rPh>
    <phoneticPr fontId="4"/>
  </si>
  <si>
    <t>令和６年６月ゴルフ場来場者数調べ    全県下</t>
    <rPh sb="5" eb="6">
      <t>４ガツ</t>
    </rPh>
    <rPh sb="6" eb="10">
      <t>ゴルフジョウ</t>
    </rPh>
    <rPh sb="10" eb="13">
      <t>ライジョウシャ</t>
    </rPh>
    <rPh sb="13" eb="14">
      <t>スウ</t>
    </rPh>
    <rPh sb="14" eb="15">
      <t>シラ</t>
    </rPh>
    <rPh sb="20" eb="22">
      <t>ゼンケン</t>
    </rPh>
    <rPh sb="22" eb="23">
      <t>シタ</t>
    </rPh>
    <phoneticPr fontId="4"/>
  </si>
  <si>
    <t>令和６年７月ゴルフ場来場者数調べ　　伊豆支部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イズ</t>
    </rPh>
    <rPh sb="20" eb="22">
      <t>シブ</t>
    </rPh>
    <phoneticPr fontId="4"/>
  </si>
  <si>
    <t>令和６年７月ゴルフ場来場者数調べ　　東部支部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トウブ</t>
    </rPh>
    <rPh sb="20" eb="22">
      <t>シブ</t>
    </rPh>
    <phoneticPr fontId="4"/>
  </si>
  <si>
    <t>令和６年７月ゴルフ場来場者数調べ　　中部支部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チュウブ</t>
    </rPh>
    <rPh sb="20" eb="22">
      <t>シブ</t>
    </rPh>
    <phoneticPr fontId="4"/>
  </si>
  <si>
    <t>令和６年７月ゴルフ場来場者数調べ　　西部支部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セイブ</t>
    </rPh>
    <rPh sb="20" eb="22">
      <t>シブ</t>
    </rPh>
    <phoneticPr fontId="4"/>
  </si>
  <si>
    <t>令和６年７月ゴルフ場来場者数調べ　　全県下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ゼンケン</t>
    </rPh>
    <rPh sb="20" eb="21">
      <t>シタ</t>
    </rPh>
    <phoneticPr fontId="4"/>
  </si>
  <si>
    <t>令和６年８月ゴルフ場来場者数調べ　　伊豆支部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イズ</t>
    </rPh>
    <rPh sb="20" eb="22">
      <t>シブ</t>
    </rPh>
    <phoneticPr fontId="4"/>
  </si>
  <si>
    <t>令和６年８月ゴルフ場来場者数調べ　　東部支部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トウブ</t>
    </rPh>
    <rPh sb="20" eb="22">
      <t>シブ</t>
    </rPh>
    <phoneticPr fontId="4"/>
  </si>
  <si>
    <t>令和６年８月ゴルフ場来場者数調べ　　中部支部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チュウブ</t>
    </rPh>
    <rPh sb="20" eb="22">
      <t>シブ</t>
    </rPh>
    <phoneticPr fontId="4"/>
  </si>
  <si>
    <t>令和６年８月ゴルフ場来場者数調べ　　西部支部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セイブ</t>
    </rPh>
    <rPh sb="20" eb="22">
      <t>シブ</t>
    </rPh>
    <phoneticPr fontId="4"/>
  </si>
  <si>
    <t>令和６年８月ゴルフ場来場者数調べ　　全県下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ゼンケン</t>
    </rPh>
    <rPh sb="20" eb="21">
      <t>シタ</t>
    </rPh>
    <phoneticPr fontId="4"/>
  </si>
  <si>
    <t>令和６年９月ゴルフ場来場者数調べ　　伊豆支部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イズ</t>
    </rPh>
    <rPh sb="20" eb="22">
      <t>シブ</t>
    </rPh>
    <phoneticPr fontId="4"/>
  </si>
  <si>
    <t>令和６年９月ゴルフ場来場者数調べ　　東部支部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トウブ</t>
    </rPh>
    <rPh sb="20" eb="22">
      <t>シブ</t>
    </rPh>
    <phoneticPr fontId="4"/>
  </si>
  <si>
    <t>令和６年９月ゴルフ場来場者数調べ　　中部支部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チュウブ</t>
    </rPh>
    <rPh sb="20" eb="22">
      <t>シブ</t>
    </rPh>
    <phoneticPr fontId="4"/>
  </si>
  <si>
    <t>令和６年９月ゴルフ場来場者数調べ　　西部支部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セイブ</t>
    </rPh>
    <rPh sb="20" eb="22">
      <t>シブ</t>
    </rPh>
    <phoneticPr fontId="4"/>
  </si>
  <si>
    <t>令和６年９月ゴルフ場来場者数調べ　　全県下</t>
    <rPh sb="5" eb="6">
      <t>ツキ</t>
    </rPh>
    <rPh sb="9" eb="10">
      <t>バ</t>
    </rPh>
    <rPh sb="10" eb="12">
      <t>ライジョウ</t>
    </rPh>
    <rPh sb="12" eb="13">
      <t>シャ</t>
    </rPh>
    <rPh sb="13" eb="14">
      <t>スウ</t>
    </rPh>
    <rPh sb="14" eb="15">
      <t>シラ</t>
    </rPh>
    <rPh sb="18" eb="20">
      <t>ゼンケン</t>
    </rPh>
    <rPh sb="20" eb="21">
      <t>シタ</t>
    </rPh>
    <phoneticPr fontId="4"/>
  </si>
  <si>
    <t>令和６年１０月ゴルフ場来場者数調べ　　伊豆支部</t>
    <rPh sb="6" eb="7">
      <t>ツキ</t>
    </rPh>
    <rPh sb="10" eb="11">
      <t>バ</t>
    </rPh>
    <rPh sb="11" eb="13">
      <t>ライジョウ</t>
    </rPh>
    <rPh sb="13" eb="14">
      <t>シャ</t>
    </rPh>
    <rPh sb="14" eb="15">
      <t>スウ</t>
    </rPh>
    <rPh sb="15" eb="16">
      <t>シラ</t>
    </rPh>
    <rPh sb="19" eb="21">
      <t>イズ</t>
    </rPh>
    <rPh sb="21" eb="23">
      <t>シブ</t>
    </rPh>
    <phoneticPr fontId="4"/>
  </si>
  <si>
    <t>令和６年１０月ゴルフ場来場者数調べ　　東部支部</t>
    <rPh sb="6" eb="7">
      <t>ツキ</t>
    </rPh>
    <rPh sb="10" eb="11">
      <t>バ</t>
    </rPh>
    <rPh sb="11" eb="13">
      <t>ライジョウ</t>
    </rPh>
    <rPh sb="13" eb="14">
      <t>シャ</t>
    </rPh>
    <rPh sb="14" eb="15">
      <t>スウ</t>
    </rPh>
    <rPh sb="15" eb="16">
      <t>シラ</t>
    </rPh>
    <rPh sb="19" eb="21">
      <t>トウブ</t>
    </rPh>
    <rPh sb="21" eb="23">
      <t>シブ</t>
    </rPh>
    <phoneticPr fontId="4"/>
  </si>
  <si>
    <t>令和６年１０月ゴルフ場来場者数調べ　　中部支部</t>
    <rPh sb="6" eb="7">
      <t>ツキ</t>
    </rPh>
    <rPh sb="10" eb="11">
      <t>バ</t>
    </rPh>
    <rPh sb="11" eb="13">
      <t>ライジョウ</t>
    </rPh>
    <rPh sb="13" eb="14">
      <t>シャ</t>
    </rPh>
    <rPh sb="14" eb="15">
      <t>スウ</t>
    </rPh>
    <rPh sb="15" eb="16">
      <t>シラ</t>
    </rPh>
    <rPh sb="19" eb="21">
      <t>チュウブ</t>
    </rPh>
    <rPh sb="21" eb="23">
      <t>シブ</t>
    </rPh>
    <phoneticPr fontId="4"/>
  </si>
  <si>
    <t>令和６年１０月ゴルフ場来場者数調べ　　西部支部</t>
    <rPh sb="6" eb="7">
      <t>ツキ</t>
    </rPh>
    <rPh sb="10" eb="11">
      <t>バ</t>
    </rPh>
    <rPh sb="11" eb="13">
      <t>ライジョウ</t>
    </rPh>
    <rPh sb="13" eb="14">
      <t>シャ</t>
    </rPh>
    <rPh sb="14" eb="15">
      <t>スウ</t>
    </rPh>
    <rPh sb="15" eb="16">
      <t>シラ</t>
    </rPh>
    <rPh sb="19" eb="21">
      <t>セイブ</t>
    </rPh>
    <rPh sb="21" eb="23">
      <t>シブ</t>
    </rPh>
    <phoneticPr fontId="4"/>
  </si>
  <si>
    <t>令和６年１０月ゴルフ場来場者数調べ　　全県下</t>
    <rPh sb="6" eb="7">
      <t>ツキ</t>
    </rPh>
    <rPh sb="10" eb="11">
      <t>バ</t>
    </rPh>
    <rPh sb="11" eb="13">
      <t>ライジョウ</t>
    </rPh>
    <rPh sb="13" eb="14">
      <t>シャ</t>
    </rPh>
    <rPh sb="14" eb="15">
      <t>スウ</t>
    </rPh>
    <rPh sb="15" eb="16">
      <t>シラ</t>
    </rPh>
    <rPh sb="19" eb="21">
      <t>ゼンケン</t>
    </rPh>
    <rPh sb="21" eb="22">
      <t>シタ</t>
    </rPh>
    <phoneticPr fontId="4"/>
  </si>
  <si>
    <t>令和６年１１月ゴルフ場来場者数調べ　　伊豆支部</t>
    <rPh sb="6" eb="7">
      <t>ツキ</t>
    </rPh>
    <rPh sb="10" eb="11">
      <t>バ</t>
    </rPh>
    <rPh sb="11" eb="13">
      <t>ライジョウ</t>
    </rPh>
    <rPh sb="13" eb="14">
      <t>シャ</t>
    </rPh>
    <rPh sb="14" eb="15">
      <t>スウ</t>
    </rPh>
    <rPh sb="15" eb="16">
      <t>シラ</t>
    </rPh>
    <rPh sb="19" eb="21">
      <t>イズ</t>
    </rPh>
    <rPh sb="21" eb="23">
      <t>シブ</t>
    </rPh>
    <phoneticPr fontId="4"/>
  </si>
  <si>
    <t>令和６年１１月ゴルフ場来場者数調べ　　東部支部</t>
    <rPh sb="6" eb="7">
      <t>ツキ</t>
    </rPh>
    <rPh sb="10" eb="11">
      <t>バ</t>
    </rPh>
    <rPh sb="11" eb="13">
      <t>ライジョウ</t>
    </rPh>
    <rPh sb="13" eb="14">
      <t>シャ</t>
    </rPh>
    <rPh sb="14" eb="15">
      <t>スウ</t>
    </rPh>
    <rPh sb="15" eb="16">
      <t>シラ</t>
    </rPh>
    <rPh sb="19" eb="21">
      <t>トウブ</t>
    </rPh>
    <rPh sb="21" eb="23">
      <t>シブ</t>
    </rPh>
    <phoneticPr fontId="4"/>
  </si>
  <si>
    <t>令和６年１１月ゴルフ場来場者数調べ　　中部支部</t>
    <rPh sb="6" eb="7">
      <t>ツキ</t>
    </rPh>
    <rPh sb="10" eb="11">
      <t>バ</t>
    </rPh>
    <rPh sb="11" eb="13">
      <t>ライジョウ</t>
    </rPh>
    <rPh sb="13" eb="14">
      <t>シャ</t>
    </rPh>
    <rPh sb="14" eb="15">
      <t>スウ</t>
    </rPh>
    <rPh sb="15" eb="16">
      <t>シラ</t>
    </rPh>
    <rPh sb="19" eb="21">
      <t>チュウブ</t>
    </rPh>
    <rPh sb="21" eb="23">
      <t>シブ</t>
    </rPh>
    <phoneticPr fontId="4"/>
  </si>
  <si>
    <t>令和６年１１月ゴルフ場来場者数調べ　　西部支部</t>
    <rPh sb="6" eb="7">
      <t>ツキ</t>
    </rPh>
    <rPh sb="10" eb="11">
      <t>バ</t>
    </rPh>
    <rPh sb="11" eb="13">
      <t>ライジョウ</t>
    </rPh>
    <rPh sb="13" eb="14">
      <t>シャ</t>
    </rPh>
    <rPh sb="14" eb="15">
      <t>スウ</t>
    </rPh>
    <rPh sb="15" eb="16">
      <t>シラ</t>
    </rPh>
    <rPh sb="19" eb="21">
      <t>セイブ</t>
    </rPh>
    <rPh sb="21" eb="23">
      <t>シブ</t>
    </rPh>
    <phoneticPr fontId="4"/>
  </si>
  <si>
    <t>令和６年１１月ゴルフ場来場者数調べ　　全県下</t>
    <rPh sb="6" eb="7">
      <t>ツキ</t>
    </rPh>
    <rPh sb="10" eb="11">
      <t>バ</t>
    </rPh>
    <rPh sb="11" eb="13">
      <t>ライジョウ</t>
    </rPh>
    <rPh sb="13" eb="14">
      <t>シャ</t>
    </rPh>
    <rPh sb="14" eb="15">
      <t>スウ</t>
    </rPh>
    <rPh sb="15" eb="16">
      <t>シラ</t>
    </rPh>
    <rPh sb="19" eb="21">
      <t>ゼンケン</t>
    </rPh>
    <rPh sb="21" eb="22">
      <t>シタ</t>
    </rPh>
    <phoneticPr fontId="4"/>
  </si>
  <si>
    <t>令和６年１２月ゴルフ場来場者数調べ　　伊豆支部</t>
    <rPh sb="6" eb="7">
      <t>ツキ</t>
    </rPh>
    <rPh sb="10" eb="11">
      <t>バ</t>
    </rPh>
    <rPh sb="11" eb="13">
      <t>ライジョウ</t>
    </rPh>
    <rPh sb="13" eb="14">
      <t>シャ</t>
    </rPh>
    <rPh sb="14" eb="15">
      <t>スウ</t>
    </rPh>
    <rPh sb="15" eb="16">
      <t>シラ</t>
    </rPh>
    <rPh sb="19" eb="21">
      <t>イズ</t>
    </rPh>
    <rPh sb="21" eb="23">
      <t>シブ</t>
    </rPh>
    <phoneticPr fontId="4"/>
  </si>
  <si>
    <t>令和６年１２月ゴルフ場来場者数調べ　　東部支部</t>
    <rPh sb="6" eb="7">
      <t>ツキ</t>
    </rPh>
    <rPh sb="10" eb="11">
      <t>バ</t>
    </rPh>
    <rPh sb="11" eb="13">
      <t>ライジョウ</t>
    </rPh>
    <rPh sb="13" eb="14">
      <t>シャ</t>
    </rPh>
    <rPh sb="14" eb="15">
      <t>スウ</t>
    </rPh>
    <rPh sb="15" eb="16">
      <t>シラ</t>
    </rPh>
    <rPh sb="19" eb="21">
      <t>トウブ</t>
    </rPh>
    <rPh sb="21" eb="23">
      <t>シブ</t>
    </rPh>
    <phoneticPr fontId="4"/>
  </si>
  <si>
    <t>令和６年１２月ゴルフ場来場者数調べ　　中部支部</t>
    <rPh sb="6" eb="7">
      <t>ツキ</t>
    </rPh>
    <rPh sb="10" eb="11">
      <t>バ</t>
    </rPh>
    <rPh sb="11" eb="13">
      <t>ライジョウ</t>
    </rPh>
    <rPh sb="13" eb="14">
      <t>シャ</t>
    </rPh>
    <rPh sb="14" eb="15">
      <t>スウ</t>
    </rPh>
    <rPh sb="15" eb="16">
      <t>シラ</t>
    </rPh>
    <rPh sb="19" eb="21">
      <t>チュウブ</t>
    </rPh>
    <rPh sb="21" eb="23">
      <t>シブ</t>
    </rPh>
    <phoneticPr fontId="4"/>
  </si>
  <si>
    <t>令和６年１２月ゴルフ場来場者数調べ　　西部支部</t>
    <rPh sb="6" eb="7">
      <t>ツキ</t>
    </rPh>
    <rPh sb="10" eb="11">
      <t>バ</t>
    </rPh>
    <rPh sb="11" eb="13">
      <t>ライジョウ</t>
    </rPh>
    <rPh sb="13" eb="14">
      <t>シャ</t>
    </rPh>
    <rPh sb="14" eb="15">
      <t>スウ</t>
    </rPh>
    <rPh sb="15" eb="16">
      <t>シラ</t>
    </rPh>
    <rPh sb="19" eb="21">
      <t>セイブ</t>
    </rPh>
    <rPh sb="21" eb="23">
      <t>シブ</t>
    </rPh>
    <phoneticPr fontId="4"/>
  </si>
  <si>
    <t>令和６年１２月ゴルフ場来場者数調べ　　全県下</t>
    <rPh sb="6" eb="7">
      <t>ツキ</t>
    </rPh>
    <rPh sb="10" eb="11">
      <t>バ</t>
    </rPh>
    <rPh sb="11" eb="13">
      <t>ライジョウ</t>
    </rPh>
    <rPh sb="13" eb="14">
      <t>シャ</t>
    </rPh>
    <rPh sb="14" eb="15">
      <t>スウ</t>
    </rPh>
    <rPh sb="15" eb="16">
      <t>シラ</t>
    </rPh>
    <rPh sb="19" eb="21">
      <t>ゼンケン</t>
    </rPh>
    <rPh sb="21" eb="22">
      <t>シタ</t>
    </rPh>
    <phoneticPr fontId="4"/>
  </si>
  <si>
    <t>令和６年ゴルフ場来場者数調べ　　伊豆支部</t>
    <rPh sb="7" eb="8">
      <t>バ</t>
    </rPh>
    <rPh sb="8" eb="10">
      <t>ライジョウ</t>
    </rPh>
    <rPh sb="10" eb="11">
      <t>シャ</t>
    </rPh>
    <rPh sb="11" eb="12">
      <t>スウ</t>
    </rPh>
    <rPh sb="12" eb="13">
      <t>シラ</t>
    </rPh>
    <rPh sb="16" eb="18">
      <t>イズ</t>
    </rPh>
    <rPh sb="18" eb="20">
      <t>シブ</t>
    </rPh>
    <phoneticPr fontId="4"/>
  </si>
  <si>
    <t>令和６年ゴルフ場来場者数調べ　　東部支部</t>
    <rPh sb="7" eb="8">
      <t>バ</t>
    </rPh>
    <rPh sb="8" eb="10">
      <t>ライジョウ</t>
    </rPh>
    <rPh sb="10" eb="11">
      <t>シャ</t>
    </rPh>
    <rPh sb="11" eb="12">
      <t>スウ</t>
    </rPh>
    <rPh sb="12" eb="13">
      <t>シラ</t>
    </rPh>
    <rPh sb="16" eb="18">
      <t>トウブ</t>
    </rPh>
    <rPh sb="18" eb="20">
      <t>シブ</t>
    </rPh>
    <phoneticPr fontId="4"/>
  </si>
  <si>
    <t>令和６年ゴルフ場来場者数調べ　　中部支部</t>
    <rPh sb="7" eb="8">
      <t>バ</t>
    </rPh>
    <rPh sb="8" eb="10">
      <t>ライジョウ</t>
    </rPh>
    <rPh sb="10" eb="11">
      <t>シャ</t>
    </rPh>
    <rPh sb="11" eb="12">
      <t>スウ</t>
    </rPh>
    <rPh sb="12" eb="13">
      <t>シラ</t>
    </rPh>
    <rPh sb="16" eb="18">
      <t>チュウブ</t>
    </rPh>
    <rPh sb="18" eb="20">
      <t>シブ</t>
    </rPh>
    <phoneticPr fontId="4"/>
  </si>
  <si>
    <t>令和６年ゴルフ場来場者数調べ　　西部支部</t>
    <rPh sb="7" eb="8">
      <t>バ</t>
    </rPh>
    <rPh sb="8" eb="10">
      <t>ライジョウ</t>
    </rPh>
    <rPh sb="10" eb="11">
      <t>シャ</t>
    </rPh>
    <rPh sb="11" eb="12">
      <t>スウ</t>
    </rPh>
    <rPh sb="12" eb="13">
      <t>シラ</t>
    </rPh>
    <rPh sb="16" eb="18">
      <t>セイブ</t>
    </rPh>
    <rPh sb="18" eb="20">
      <t>シブ</t>
    </rPh>
    <phoneticPr fontId="4"/>
  </si>
  <si>
    <t>令和６年ゴルフ場来場者数調べ　　全県下</t>
    <rPh sb="7" eb="8">
      <t>バ</t>
    </rPh>
    <rPh sb="8" eb="10">
      <t>ライジョウ</t>
    </rPh>
    <rPh sb="10" eb="11">
      <t>シャ</t>
    </rPh>
    <rPh sb="11" eb="12">
      <t>スウ</t>
    </rPh>
    <rPh sb="12" eb="13">
      <t>シラ</t>
    </rPh>
    <rPh sb="16" eb="17">
      <t>ゼン</t>
    </rPh>
    <rPh sb="17" eb="19">
      <t>ケンカ</t>
    </rPh>
    <phoneticPr fontId="4"/>
  </si>
  <si>
    <t>Ｒ５年間来場者数</t>
    <rPh sb="2" eb="3">
      <t>ネン</t>
    </rPh>
    <rPh sb="3" eb="4">
      <t>カン</t>
    </rPh>
    <phoneticPr fontId="4"/>
  </si>
  <si>
    <t>R5年間来場者数</t>
    <rPh sb="2" eb="4">
      <t>ネンカン</t>
    </rPh>
    <rPh sb="4" eb="7">
      <t>ライジョウシャ</t>
    </rPh>
    <rPh sb="7" eb="8">
      <t>スウ</t>
    </rPh>
    <phoneticPr fontId="4"/>
  </si>
  <si>
    <r>
      <t xml:space="preserve">三甲ゴルフ倶楽部富士コース
</t>
    </r>
    <r>
      <rPr>
        <b/>
        <sz val="8"/>
        <rFont val="ＭＳ 明朝"/>
        <family val="1"/>
        <charset val="128"/>
      </rPr>
      <t>(旧：富士国際ゴルフ倶楽部）</t>
    </r>
    <rPh sb="0" eb="2">
      <t>サンコウ</t>
    </rPh>
    <rPh sb="5" eb="10">
      <t>クラブフジ</t>
    </rPh>
    <rPh sb="15" eb="16">
      <t>キュウ</t>
    </rPh>
    <rPh sb="17" eb="19">
      <t>フジ</t>
    </rPh>
    <rPh sb="19" eb="21">
      <t>コクサイ</t>
    </rPh>
    <rPh sb="24" eb="27">
      <t>クラブ</t>
    </rPh>
    <phoneticPr fontId="4"/>
  </si>
  <si>
    <t>69会員
　70ゴルフ場</t>
    <rPh sb="2" eb="4">
      <t>カイイン</t>
    </rPh>
    <rPh sb="11" eb="12">
      <t>バ</t>
    </rPh>
    <phoneticPr fontId="26"/>
  </si>
  <si>
    <t>西部支部計（17会員）</t>
    <rPh sb="0" eb="2">
      <t>セイブ</t>
    </rPh>
    <rPh sb="2" eb="4">
      <t>シブ</t>
    </rPh>
    <rPh sb="8" eb="10">
      <t>カイイン</t>
    </rPh>
    <phoneticPr fontId="4"/>
  </si>
  <si>
    <t>全県下計（69会員）</t>
    <rPh sb="0" eb="2">
      <t>ゼンケン</t>
    </rPh>
    <rPh sb="2" eb="3">
      <t>カ</t>
    </rPh>
    <rPh sb="7" eb="9">
      <t>カイイン</t>
    </rPh>
    <phoneticPr fontId="4"/>
  </si>
  <si>
    <r>
      <t xml:space="preserve">ミオス菊川カントリークラブ
</t>
    </r>
    <r>
      <rPr>
        <b/>
        <sz val="9"/>
        <rFont val="ＭＳ 明朝"/>
        <family val="1"/>
        <charset val="128"/>
      </rPr>
      <t>(令和6年1月～3月　来場者数</t>
    </r>
    <r>
      <rPr>
        <b/>
        <sz val="10"/>
        <rFont val="ＭＳ 明朝"/>
        <family val="1"/>
        <charset val="128"/>
      </rPr>
      <t>）</t>
    </r>
    <rPh sb="15" eb="17">
      <t>レイワ</t>
    </rPh>
    <rPh sb="18" eb="19">
      <t>ネン</t>
    </rPh>
    <rPh sb="20" eb="21">
      <t>ツキ</t>
    </rPh>
    <rPh sb="23" eb="24">
      <t>ツキ</t>
    </rPh>
    <rPh sb="25" eb="29">
      <t>ライジョウシャスウ</t>
    </rPh>
    <phoneticPr fontId="4"/>
  </si>
  <si>
    <t>※3.31付けミオス菊川カントリークラブ退会</t>
    <rPh sb="5" eb="6">
      <t>ツ</t>
    </rPh>
    <rPh sb="10" eb="12">
      <t>キクガワ</t>
    </rPh>
    <rPh sb="20" eb="22">
      <t>タイカイ</t>
    </rPh>
    <phoneticPr fontId="4"/>
  </si>
  <si>
    <t>R6.4.1より富士国際ゴルフ倶楽部→三甲ゴルフ倶楽部富士コースに名称変更</t>
    <rPh sb="8" eb="10">
      <t>フジ</t>
    </rPh>
    <rPh sb="10" eb="12">
      <t>コクサイ</t>
    </rPh>
    <rPh sb="15" eb="18">
      <t>クラブ</t>
    </rPh>
    <rPh sb="19" eb="20">
      <t>サン</t>
    </rPh>
    <rPh sb="20" eb="21">
      <t>コウ</t>
    </rPh>
    <rPh sb="24" eb="29">
      <t>クラブフジ</t>
    </rPh>
    <rPh sb="33" eb="35">
      <t>メイショウ</t>
    </rPh>
    <rPh sb="35" eb="37">
      <t>ヘンコウ</t>
    </rPh>
    <phoneticPr fontId="4"/>
  </si>
  <si>
    <t>三甲ゴルフ倶楽部富士コース</t>
    <rPh sb="0" eb="2">
      <t>サンコウ</t>
    </rPh>
    <rPh sb="5" eb="10">
      <t>クラブフジ</t>
    </rPh>
    <phoneticPr fontId="4"/>
  </si>
  <si>
    <t>南富士カントリークラブ
(R6年1月～9月来場者数）</t>
    <rPh sb="15" eb="16">
      <t>ネン</t>
    </rPh>
    <rPh sb="17" eb="18">
      <t>ツキ</t>
    </rPh>
    <rPh sb="20" eb="21">
      <t>ツキ</t>
    </rPh>
    <rPh sb="21" eb="24">
      <t>ライジョウシャ</t>
    </rPh>
    <rPh sb="24" eb="25">
      <t>スウ</t>
    </rPh>
    <phoneticPr fontId="4"/>
  </si>
  <si>
    <t>中部支部計（14会員）</t>
    <rPh sb="0" eb="2">
      <t>チュウブ</t>
    </rPh>
    <rPh sb="2" eb="4">
      <t>シブ</t>
    </rPh>
    <rPh sb="8" eb="10">
      <t>カイイン</t>
    </rPh>
    <phoneticPr fontId="4"/>
  </si>
  <si>
    <t>南富士カントリークラブ・・・R6年9月30日をもって営業終了</t>
    <rPh sb="0" eb="3">
      <t>ミナミフジ</t>
    </rPh>
    <rPh sb="14" eb="17">
      <t>r6ネン</t>
    </rPh>
    <rPh sb="18" eb="19">
      <t>ツキ</t>
    </rPh>
    <rPh sb="21" eb="22">
      <t>ヒ</t>
    </rPh>
    <rPh sb="26" eb="28">
      <t>エイギョウ</t>
    </rPh>
    <rPh sb="28" eb="30">
      <t>シュウリョウ</t>
    </rPh>
    <phoneticPr fontId="4"/>
  </si>
  <si>
    <t>中部支部計（14会員）</t>
    <rPh sb="8" eb="10">
      <t>カイイン</t>
    </rPh>
    <phoneticPr fontId="4"/>
  </si>
  <si>
    <t>全県下計（68会員）</t>
    <rPh sb="0" eb="2">
      <t>ゼンケン</t>
    </rPh>
    <rPh sb="2" eb="3">
      <t>カ</t>
    </rPh>
    <rPh sb="7" eb="9">
      <t>カイイン</t>
    </rPh>
    <phoneticPr fontId="4"/>
  </si>
  <si>
    <t>令和5年
年間</t>
    <rPh sb="0" eb="2">
      <t>レイワ</t>
    </rPh>
    <rPh sb="3" eb="4">
      <t>ネン</t>
    </rPh>
    <rPh sb="5" eb="7">
      <t>ネンカン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</si>
</sst>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_ "/>
  </numFmts>
  <fonts count="47" x14ac:knownFonts="1"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6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5"/>
      <name val="ＭＳ 明朝"/>
      <family val="1"/>
      <charset val="128"/>
    </font>
    <font>
      <sz val="20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b/>
      <sz val="12"/>
      <name val="ＭＳ 明朝"/>
      <family val="1"/>
      <charset val="128"/>
    </font>
    <font>
      <sz val="18"/>
      <name val="ＭＳ 明朝"/>
      <family val="1"/>
      <charset val="128"/>
    </font>
    <font>
      <sz val="22"/>
      <color indexed="12"/>
      <name val="ＭＳ 明朝"/>
      <family val="1"/>
      <charset val="128"/>
    </font>
    <font>
      <sz val="18"/>
      <color indexed="12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8"/>
      <name val="ＭＳ 明朝"/>
      <family val="1"/>
      <charset val="128"/>
    </font>
    <font>
      <b/>
      <sz val="18"/>
      <name val="ＭＳ 明朝"/>
      <family val="1"/>
      <charset val="128"/>
    </font>
    <font>
      <sz val="13"/>
      <name val="ＭＳ 明朝"/>
      <family val="1"/>
      <charset val="128"/>
    </font>
    <font>
      <sz val="13"/>
      <color indexed="12"/>
      <name val="ＭＳ 明朝"/>
      <family val="1"/>
      <charset val="128"/>
    </font>
    <font>
      <b/>
      <sz val="13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3"/>
      <color indexed="56"/>
      <name val="ＭＳ 明朝"/>
      <family val="1"/>
      <charset val="128"/>
    </font>
    <font>
      <b/>
      <sz val="10.5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3"/>
      <color indexed="62"/>
      <name val="ＭＳ 明朝"/>
      <family val="1"/>
      <charset val="128"/>
    </font>
    <font>
      <sz val="18"/>
      <name val="HG丸ｺﾞｼｯｸM-PRO"/>
      <family val="3"/>
      <charset val="128"/>
    </font>
    <font>
      <sz val="13"/>
      <color rgb="FF1D02BE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rgb="FF1D02BE"/>
      <name val="ＭＳ 明朝"/>
      <family val="1"/>
      <charset val="128"/>
    </font>
    <font>
      <sz val="10"/>
      <color rgb="FF1D02BE"/>
      <name val="ＭＳ 明朝"/>
      <family val="1"/>
      <charset val="128"/>
    </font>
    <font>
      <sz val="13"/>
      <color rgb="FF0000FF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12"/>
      <color rgb="FF0000FF"/>
      <name val="ＭＳ 明朝"/>
      <family val="1"/>
      <charset val="128"/>
    </font>
    <font>
      <sz val="10"/>
      <color rgb="FF0000FF"/>
      <name val="ＭＳ 明朝"/>
      <family val="1"/>
      <charset val="128"/>
    </font>
    <font>
      <sz val="10.5"/>
      <color rgb="FF0000FF"/>
      <name val="ＭＳ 明朝"/>
      <family val="1"/>
      <charset val="128"/>
    </font>
    <font>
      <sz val="12"/>
      <color rgb="FF1D02BE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8"/>
      <color rgb="FF1D02BE"/>
      <name val="ＭＳ 明朝"/>
      <family val="1"/>
      <charset val="128"/>
    </font>
    <font>
      <sz val="9"/>
      <color rgb="FF0000FF"/>
      <name val="ＭＳ 明朝"/>
      <family val="1"/>
      <charset val="128"/>
    </font>
    <font>
      <b/>
      <sz val="8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B8F8BA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653">
    <xf numFmtId="0" fontId="0" fillId="0" borderId="0" xfId="0"/>
    <xf numFmtId="38" fontId="3" fillId="0" borderId="0" xfId="1" applyFont="1"/>
    <xf numFmtId="177" fontId="3" fillId="0" borderId="0" xfId="1" applyNumberFormat="1" applyFont="1"/>
    <xf numFmtId="0" fontId="3" fillId="0" borderId="0" xfId="0" applyFont="1"/>
    <xf numFmtId="38" fontId="3" fillId="0" borderId="1" xfId="1" applyFont="1" applyBorder="1"/>
    <xf numFmtId="38" fontId="3" fillId="0" borderId="2" xfId="1" applyFont="1" applyBorder="1"/>
    <xf numFmtId="38" fontId="3" fillId="0" borderId="3" xfId="1" applyFont="1" applyBorder="1"/>
    <xf numFmtId="0" fontId="5" fillId="0" borderId="0" xfId="0" applyFont="1" applyAlignment="1">
      <alignment horizont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7" xfId="1" applyFont="1" applyBorder="1" applyAlignment="1">
      <alignment horizontal="center" vertical="center"/>
    </xf>
    <xf numFmtId="38" fontId="6" fillId="0" borderId="8" xfId="1" applyFont="1" applyBorder="1"/>
    <xf numFmtId="38" fontId="6" fillId="0" borderId="0" xfId="1" applyFont="1"/>
    <xf numFmtId="38" fontId="6" fillId="0" borderId="1" xfId="1" applyFont="1" applyBorder="1"/>
    <xf numFmtId="38" fontId="3" fillId="0" borderId="5" xfId="1" applyFont="1" applyBorder="1" applyAlignment="1">
      <alignment horizontal="center" vertical="center"/>
    </xf>
    <xf numFmtId="38" fontId="9" fillId="0" borderId="5" xfId="1" applyFont="1" applyBorder="1" applyAlignment="1">
      <alignment vertical="center"/>
    </xf>
    <xf numFmtId="38" fontId="6" fillId="0" borderId="9" xfId="1" applyFont="1" applyBorder="1"/>
    <xf numFmtId="38" fontId="6" fillId="0" borderId="4" xfId="1" applyFont="1" applyBorder="1"/>
    <xf numFmtId="38" fontId="3" fillId="0" borderId="10" xfId="1" applyFont="1" applyBorder="1"/>
    <xf numFmtId="38" fontId="3" fillId="0" borderId="11" xfId="1" applyFont="1" applyBorder="1"/>
    <xf numFmtId="38" fontId="3" fillId="0" borderId="8" xfId="1" applyFont="1" applyBorder="1"/>
    <xf numFmtId="38" fontId="3" fillId="0" borderId="12" xfId="1" applyFont="1" applyBorder="1"/>
    <xf numFmtId="38" fontId="3" fillId="0" borderId="13" xfId="1" applyFont="1" applyBorder="1"/>
    <xf numFmtId="38" fontId="3" fillId="0" borderId="9" xfId="1" applyFont="1" applyBorder="1"/>
    <xf numFmtId="38" fontId="3" fillId="0" borderId="4" xfId="1" applyFont="1" applyBorder="1"/>
    <xf numFmtId="38" fontId="7" fillId="0" borderId="5" xfId="1" applyFont="1" applyBorder="1" applyAlignment="1">
      <alignment horizontal="left" vertical="center"/>
    </xf>
    <xf numFmtId="38" fontId="3" fillId="0" borderId="14" xfId="1" applyFont="1" applyBorder="1" applyAlignment="1">
      <alignment vertical="center"/>
    </xf>
    <xf numFmtId="177" fontId="3" fillId="0" borderId="15" xfId="1" applyNumberFormat="1" applyFont="1" applyBorder="1" applyAlignment="1">
      <alignment horizontal="center" vertical="center"/>
    </xf>
    <xf numFmtId="38" fontId="14" fillId="0" borderId="4" xfId="1" applyFont="1" applyBorder="1" applyAlignment="1">
      <alignment vertical="center"/>
    </xf>
    <xf numFmtId="38" fontId="7" fillId="0" borderId="8" xfId="1" applyFont="1" applyBorder="1" applyAlignment="1">
      <alignment horizontal="right" vertical="center"/>
    </xf>
    <xf numFmtId="38" fontId="11" fillId="0" borderId="5" xfId="1" applyFont="1" applyBorder="1" applyAlignment="1">
      <alignment horizontal="center" vertical="center"/>
    </xf>
    <xf numFmtId="38" fontId="7" fillId="0" borderId="8" xfId="1" applyFont="1" applyBorder="1"/>
    <xf numFmtId="38" fontId="7" fillId="0" borderId="16" xfId="1" applyFont="1" applyBorder="1" applyAlignment="1">
      <alignment horizontal="right" vertical="center"/>
    </xf>
    <xf numFmtId="38" fontId="7" fillId="0" borderId="17" xfId="1" applyFont="1" applyBorder="1" applyAlignment="1">
      <alignment horizontal="left" vertical="center"/>
    </xf>
    <xf numFmtId="38" fontId="11" fillId="0" borderId="2" xfId="1" applyFont="1" applyBorder="1" applyAlignment="1">
      <alignment horizontal="center" vertical="center"/>
    </xf>
    <xf numFmtId="38" fontId="11" fillId="0" borderId="7" xfId="1" applyFont="1" applyBorder="1" applyAlignment="1">
      <alignment horizontal="center" vertical="center"/>
    </xf>
    <xf numFmtId="38" fontId="7" fillId="0" borderId="4" xfId="1" applyFont="1" applyBorder="1" applyAlignment="1">
      <alignment vertical="center"/>
    </xf>
    <xf numFmtId="38" fontId="7" fillId="0" borderId="5" xfId="1" applyFont="1" applyBorder="1" applyAlignment="1">
      <alignment horizontal="center" vertical="center"/>
    </xf>
    <xf numFmtId="177" fontId="3" fillId="0" borderId="18" xfId="1" applyNumberFormat="1" applyFont="1" applyBorder="1" applyAlignment="1">
      <alignment vertical="center"/>
    </xf>
    <xf numFmtId="38" fontId="6" fillId="0" borderId="10" xfId="1" applyFont="1" applyBorder="1"/>
    <xf numFmtId="38" fontId="6" fillId="0" borderId="3" xfId="1" applyFont="1" applyBorder="1"/>
    <xf numFmtId="38" fontId="7" fillId="0" borderId="3" xfId="1" applyFont="1" applyBorder="1" applyAlignment="1">
      <alignment horizontal="right" vertical="center"/>
    </xf>
    <xf numFmtId="38" fontId="6" fillId="0" borderId="11" xfId="1" applyFont="1" applyBorder="1"/>
    <xf numFmtId="177" fontId="3" fillId="0" borderId="19" xfId="1" applyNumberFormat="1" applyFont="1" applyBorder="1" applyAlignment="1">
      <alignment vertical="center"/>
    </xf>
    <xf numFmtId="38" fontId="6" fillId="0" borderId="2" xfId="1" applyFont="1" applyBorder="1"/>
    <xf numFmtId="38" fontId="7" fillId="0" borderId="7" xfId="1" applyFont="1" applyBorder="1" applyAlignment="1">
      <alignment horizontal="center" vertical="center"/>
    </xf>
    <xf numFmtId="177" fontId="3" fillId="0" borderId="20" xfId="1" applyNumberFormat="1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38" fontId="7" fillId="0" borderId="21" xfId="1" applyFont="1" applyBorder="1" applyAlignment="1">
      <alignment horizontal="right" vertical="center"/>
    </xf>
    <xf numFmtId="38" fontId="6" fillId="0" borderId="22" xfId="1" applyFont="1" applyBorder="1"/>
    <xf numFmtId="38" fontId="6" fillId="0" borderId="23" xfId="1" applyFont="1" applyBorder="1"/>
    <xf numFmtId="38" fontId="6" fillId="0" borderId="12" xfId="1" applyFont="1" applyBorder="1"/>
    <xf numFmtId="38" fontId="6" fillId="0" borderId="13" xfId="1" applyFont="1" applyBorder="1"/>
    <xf numFmtId="38" fontId="3" fillId="0" borderId="22" xfId="1" applyFont="1" applyBorder="1"/>
    <xf numFmtId="38" fontId="3" fillId="0" borderId="23" xfId="1" applyFont="1" applyBorder="1"/>
    <xf numFmtId="38" fontId="18" fillId="0" borderId="5" xfId="1" applyFont="1" applyBorder="1" applyAlignment="1">
      <alignment vertical="center"/>
    </xf>
    <xf numFmtId="38" fontId="3" fillId="0" borderId="5" xfId="1" applyFont="1" applyBorder="1"/>
    <xf numFmtId="38" fontId="18" fillId="0" borderId="5" xfId="1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38" fontId="13" fillId="0" borderId="5" xfId="1" applyFont="1" applyBorder="1"/>
    <xf numFmtId="38" fontId="17" fillId="0" borderId="5" xfId="1" applyFont="1" applyBorder="1" applyAlignment="1">
      <alignment horizontal="center" vertical="center"/>
    </xf>
    <xf numFmtId="38" fontId="3" fillId="0" borderId="6" xfId="1" applyFont="1" applyBorder="1"/>
    <xf numFmtId="38" fontId="17" fillId="0" borderId="7" xfId="1" applyFont="1" applyBorder="1" applyAlignment="1">
      <alignment horizontal="center" vertical="center"/>
    </xf>
    <xf numFmtId="38" fontId="9" fillId="0" borderId="5" xfId="1" applyFont="1" applyBorder="1"/>
    <xf numFmtId="0" fontId="9" fillId="0" borderId="5" xfId="0" applyFont="1" applyBorder="1"/>
    <xf numFmtId="38" fontId="13" fillId="0" borderId="0" xfId="1" applyFont="1"/>
    <xf numFmtId="38" fontId="7" fillId="0" borderId="0" xfId="1" applyFont="1"/>
    <xf numFmtId="177" fontId="7" fillId="0" borderId="0" xfId="1" applyNumberFormat="1" applyFont="1"/>
    <xf numFmtId="38" fontId="18" fillId="0" borderId="15" xfId="1" applyFont="1" applyBorder="1" applyAlignment="1">
      <alignment vertical="center"/>
    </xf>
    <xf numFmtId="38" fontId="3" fillId="0" borderId="15" xfId="1" applyFont="1" applyBorder="1"/>
    <xf numFmtId="38" fontId="3" fillId="0" borderId="24" xfId="1" applyFont="1" applyBorder="1"/>
    <xf numFmtId="38" fontId="7" fillId="0" borderId="6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38" fontId="7" fillId="0" borderId="25" xfId="1" applyFont="1" applyBorder="1" applyAlignment="1">
      <alignment horizontal="center" vertical="center"/>
    </xf>
    <xf numFmtId="38" fontId="7" fillId="0" borderId="9" xfId="1" applyFont="1" applyBorder="1" applyAlignment="1">
      <alignment vertical="center"/>
    </xf>
    <xf numFmtId="38" fontId="17" fillId="0" borderId="26" xfId="1" applyFont="1" applyBorder="1" applyAlignment="1">
      <alignment horizontal="center" vertical="center"/>
    </xf>
    <xf numFmtId="177" fontId="3" fillId="0" borderId="15" xfId="1" applyNumberFormat="1" applyFont="1" applyBorder="1" applyAlignment="1">
      <alignment vertical="center"/>
    </xf>
    <xf numFmtId="177" fontId="13" fillId="0" borderId="15" xfId="1" applyNumberFormat="1" applyFont="1" applyBorder="1"/>
    <xf numFmtId="177" fontId="3" fillId="0" borderId="15" xfId="1" applyNumberFormat="1" applyFont="1" applyBorder="1"/>
    <xf numFmtId="177" fontId="3" fillId="0" borderId="24" xfId="1" applyNumberFormat="1" applyFont="1" applyBorder="1"/>
    <xf numFmtId="38" fontId="3" fillId="0" borderId="5" xfId="1" applyFont="1" applyBorder="1" applyAlignment="1">
      <alignment horizontal="right" vertical="center"/>
    </xf>
    <xf numFmtId="38" fontId="18" fillId="0" borderId="5" xfId="1" applyFont="1" applyBorder="1" applyAlignment="1" applyProtection="1">
      <alignment vertical="center"/>
      <protection locked="0"/>
    </xf>
    <xf numFmtId="177" fontId="3" fillId="0" borderId="24" xfId="1" applyNumberFormat="1" applyFont="1" applyBorder="1" applyAlignment="1">
      <alignment vertical="center"/>
    </xf>
    <xf numFmtId="177" fontId="3" fillId="0" borderId="15" xfId="1" applyNumberFormat="1" applyFont="1" applyBorder="1" applyAlignment="1">
      <alignment horizontal="left" vertical="center"/>
    </xf>
    <xf numFmtId="38" fontId="19" fillId="0" borderId="24" xfId="1" applyFont="1" applyBorder="1" applyAlignment="1">
      <alignment horizontal="center" vertical="center" wrapText="1"/>
    </xf>
    <xf numFmtId="38" fontId="19" fillId="0" borderId="27" xfId="1" applyFont="1" applyBorder="1" applyAlignment="1">
      <alignment horizontal="center" vertical="center" wrapText="1"/>
    </xf>
    <xf numFmtId="38" fontId="11" fillId="0" borderId="25" xfId="1" applyFont="1" applyBorder="1" applyAlignment="1">
      <alignment horizontal="center" vertical="center"/>
    </xf>
    <xf numFmtId="38" fontId="14" fillId="0" borderId="27" xfId="1" applyFont="1" applyBorder="1" applyAlignment="1">
      <alignment horizontal="center" vertical="center"/>
    </xf>
    <xf numFmtId="38" fontId="3" fillId="0" borderId="9" xfId="1" applyFont="1" applyBorder="1" applyAlignment="1">
      <alignment vertical="center"/>
    </xf>
    <xf numFmtId="38" fontId="7" fillId="0" borderId="17" xfId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38" fontId="3" fillId="0" borderId="28" xfId="1" applyFont="1" applyBorder="1" applyAlignment="1">
      <alignment vertical="center"/>
    </xf>
    <xf numFmtId="38" fontId="3" fillId="0" borderId="26" xfId="1" applyFont="1" applyBorder="1" applyAlignment="1">
      <alignment horizontal="center" vertical="center"/>
    </xf>
    <xf numFmtId="38" fontId="3" fillId="0" borderId="29" xfId="1" applyFont="1" applyBorder="1" applyAlignment="1">
      <alignment vertical="center"/>
    </xf>
    <xf numFmtId="38" fontId="3" fillId="0" borderId="29" xfId="1" applyFont="1" applyBorder="1"/>
    <xf numFmtId="38" fontId="3" fillId="0" borderId="14" xfId="1" applyFont="1" applyBorder="1"/>
    <xf numFmtId="38" fontId="7" fillId="0" borderId="14" xfId="1" applyFont="1" applyBorder="1"/>
    <xf numFmtId="38" fontId="2" fillId="0" borderId="14" xfId="1" applyBorder="1"/>
    <xf numFmtId="38" fontId="3" fillId="0" borderId="30" xfId="1" applyFont="1" applyBorder="1"/>
    <xf numFmtId="38" fontId="2" fillId="0" borderId="29" xfId="1" applyBorder="1"/>
    <xf numFmtId="38" fontId="7" fillId="0" borderId="29" xfId="1" applyFont="1" applyBorder="1"/>
    <xf numFmtId="177" fontId="3" fillId="0" borderId="31" xfId="1" applyNumberFormat="1" applyFont="1" applyBorder="1" applyAlignment="1">
      <alignment vertical="center"/>
    </xf>
    <xf numFmtId="38" fontId="2" fillId="0" borderId="30" xfId="1" applyBorder="1"/>
    <xf numFmtId="38" fontId="18" fillId="0" borderId="6" xfId="1" applyFont="1" applyBorder="1" applyAlignment="1">
      <alignment horizontal="right"/>
    </xf>
    <xf numFmtId="38" fontId="13" fillId="0" borderId="5" xfId="1" applyFont="1" applyBorder="1" applyAlignment="1">
      <alignment vertical="center"/>
    </xf>
    <xf numFmtId="38" fontId="20" fillId="0" borderId="5" xfId="1" applyFont="1" applyBorder="1" applyAlignment="1">
      <alignment horizontal="center" vertical="center"/>
    </xf>
    <xf numFmtId="38" fontId="21" fillId="0" borderId="1" xfId="1" applyFont="1" applyBorder="1" applyAlignment="1">
      <alignment vertical="center"/>
    </xf>
    <xf numFmtId="38" fontId="21" fillId="0" borderId="5" xfId="1" applyFont="1" applyBorder="1" applyAlignment="1">
      <alignment vertical="center"/>
    </xf>
    <xf numFmtId="177" fontId="21" fillId="0" borderId="14" xfId="1" applyNumberFormat="1" applyFont="1" applyBorder="1" applyAlignment="1">
      <alignment vertical="center"/>
    </xf>
    <xf numFmtId="38" fontId="21" fillId="0" borderId="2" xfId="1" applyFont="1" applyBorder="1" applyAlignment="1">
      <alignment vertical="center"/>
    </xf>
    <xf numFmtId="38" fontId="21" fillId="0" borderId="7" xfId="1" applyFont="1" applyBorder="1" applyAlignment="1">
      <alignment vertical="center"/>
    </xf>
    <xf numFmtId="38" fontId="21" fillId="0" borderId="7" xfId="1" applyFont="1" applyBorder="1" applyAlignment="1">
      <alignment horizontal="right" vertical="center"/>
    </xf>
    <xf numFmtId="177" fontId="21" fillId="0" borderId="20" xfId="1" applyNumberFormat="1" applyFont="1" applyBorder="1" applyAlignment="1">
      <alignment vertical="center"/>
    </xf>
    <xf numFmtId="38" fontId="21" fillId="0" borderId="1" xfId="1" applyFont="1" applyBorder="1"/>
    <xf numFmtId="38" fontId="21" fillId="0" borderId="5" xfId="1" applyFont="1" applyBorder="1"/>
    <xf numFmtId="177" fontId="21" fillId="0" borderId="14" xfId="1" applyNumberFormat="1" applyFont="1" applyBorder="1"/>
    <xf numFmtId="38" fontId="21" fillId="0" borderId="24" xfId="1" applyFont="1" applyBorder="1"/>
    <xf numFmtId="38" fontId="21" fillId="0" borderId="14" xfId="1" applyFont="1" applyBorder="1"/>
    <xf numFmtId="38" fontId="21" fillId="0" borderId="7" xfId="1" applyFont="1" applyBorder="1"/>
    <xf numFmtId="177" fontId="21" fillId="0" borderId="20" xfId="1" applyNumberFormat="1" applyFont="1" applyBorder="1"/>
    <xf numFmtId="38" fontId="22" fillId="0" borderId="5" xfId="1" applyFont="1" applyBorder="1" applyAlignment="1" applyProtection="1">
      <alignment vertical="center"/>
      <protection locked="0"/>
    </xf>
    <xf numFmtId="38" fontId="22" fillId="0" borderId="5" xfId="1" applyFont="1" applyBorder="1" applyAlignment="1">
      <alignment vertical="center"/>
    </xf>
    <xf numFmtId="177" fontId="21" fillId="0" borderId="15" xfId="1" applyNumberFormat="1" applyFont="1" applyBorder="1" applyAlignment="1">
      <alignment vertical="center"/>
    </xf>
    <xf numFmtId="38" fontId="22" fillId="0" borderId="15" xfId="1" applyFont="1" applyBorder="1" applyAlignment="1" applyProtection="1">
      <alignment vertical="center"/>
      <protection locked="0"/>
    </xf>
    <xf numFmtId="38" fontId="22" fillId="0" borderId="5" xfId="1" applyFont="1" applyBorder="1" applyAlignment="1" applyProtection="1">
      <alignment horizontal="right" vertical="center"/>
      <protection locked="0"/>
    </xf>
    <xf numFmtId="38" fontId="23" fillId="0" borderId="5" xfId="1" applyFont="1" applyBorder="1"/>
    <xf numFmtId="177" fontId="23" fillId="0" borderId="15" xfId="1" applyNumberFormat="1" applyFont="1" applyBorder="1"/>
    <xf numFmtId="177" fontId="21" fillId="0" borderId="15" xfId="1" applyNumberFormat="1" applyFont="1" applyBorder="1"/>
    <xf numFmtId="38" fontId="22" fillId="0" borderId="6" xfId="1" applyFont="1" applyBorder="1" applyProtection="1">
      <protection locked="0"/>
    </xf>
    <xf numFmtId="38" fontId="22" fillId="0" borderId="6" xfId="1" applyFont="1" applyBorder="1" applyAlignment="1" applyProtection="1">
      <alignment horizontal="right"/>
      <protection locked="0"/>
    </xf>
    <xf numFmtId="38" fontId="21" fillId="0" borderId="6" xfId="1" applyFont="1" applyBorder="1"/>
    <xf numFmtId="38" fontId="21" fillId="0" borderId="6" xfId="1" applyFont="1" applyBorder="1" applyAlignment="1">
      <alignment horizontal="left"/>
    </xf>
    <xf numFmtId="177" fontId="21" fillId="0" borderId="24" xfId="1" applyNumberFormat="1" applyFont="1" applyBorder="1"/>
    <xf numFmtId="38" fontId="24" fillId="0" borderId="5" xfId="1" applyFont="1" applyBorder="1" applyAlignment="1">
      <alignment vertical="center"/>
    </xf>
    <xf numFmtId="38" fontId="1" fillId="0" borderId="5" xfId="1" applyFont="1" applyBorder="1"/>
    <xf numFmtId="38" fontId="2" fillId="0" borderId="5" xfId="1" applyBorder="1"/>
    <xf numFmtId="38" fontId="2" fillId="0" borderId="6" xfId="1" applyBorder="1"/>
    <xf numFmtId="38" fontId="24" fillId="0" borderId="5" xfId="1" applyFont="1" applyBorder="1" applyAlignment="1">
      <alignment horizontal="left" vertical="center"/>
    </xf>
    <xf numFmtId="38" fontId="2" fillId="0" borderId="5" xfId="1" applyBorder="1" applyAlignment="1">
      <alignment vertical="center"/>
    </xf>
    <xf numFmtId="38" fontId="2" fillId="0" borderId="29" xfId="1" applyBorder="1" applyAlignment="1">
      <alignment vertical="center"/>
    </xf>
    <xf numFmtId="38" fontId="2" fillId="0" borderId="30" xfId="1" applyBorder="1" applyAlignment="1">
      <alignment vertical="center"/>
    </xf>
    <xf numFmtId="38" fontId="2" fillId="0" borderId="32" xfId="1" applyBorder="1" applyAlignment="1">
      <alignment vertical="center"/>
    </xf>
    <xf numFmtId="0" fontId="6" fillId="0" borderId="29" xfId="1" applyNumberFormat="1" applyFont="1" applyBorder="1"/>
    <xf numFmtId="0" fontId="6" fillId="0" borderId="30" xfId="1" applyNumberFormat="1" applyFont="1" applyBorder="1"/>
    <xf numFmtId="38" fontId="22" fillId="0" borderId="5" xfId="1" applyFont="1" applyBorder="1" applyAlignment="1" applyProtection="1">
      <alignment horizontal="left" vertical="center"/>
      <protection locked="0"/>
    </xf>
    <xf numFmtId="38" fontId="21" fillId="0" borderId="5" xfId="1" applyFont="1" applyBorder="1" applyAlignment="1">
      <alignment horizontal="left" vertical="center"/>
    </xf>
    <xf numFmtId="177" fontId="21" fillId="0" borderId="15" xfId="1" applyNumberFormat="1" applyFont="1" applyBorder="1" applyAlignment="1">
      <alignment horizontal="left" vertical="center"/>
    </xf>
    <xf numFmtId="177" fontId="21" fillId="0" borderId="24" xfId="1" applyNumberFormat="1" applyFont="1" applyBorder="1" applyAlignment="1">
      <alignment vertical="center"/>
    </xf>
    <xf numFmtId="38" fontId="25" fillId="0" borderId="24" xfId="1" applyFont="1" applyBorder="1" applyAlignment="1">
      <alignment horizontal="center" vertical="center" wrapText="1"/>
    </xf>
    <xf numFmtId="38" fontId="25" fillId="0" borderId="27" xfId="1" applyFont="1" applyBorder="1" applyAlignment="1">
      <alignment horizontal="center" vertical="center" wrapText="1"/>
    </xf>
    <xf numFmtId="177" fontId="23" fillId="0" borderId="24" xfId="1" applyNumberFormat="1" applyFont="1" applyBorder="1"/>
    <xf numFmtId="176" fontId="21" fillId="0" borderId="15" xfId="0" applyNumberFormat="1" applyFont="1" applyBorder="1" applyAlignment="1">
      <alignment vertical="center"/>
    </xf>
    <xf numFmtId="38" fontId="2" fillId="0" borderId="14" xfId="1" applyBorder="1" applyAlignment="1">
      <alignment vertical="center"/>
    </xf>
    <xf numFmtId="38" fontId="2" fillId="0" borderId="20" xfId="1" applyBorder="1" applyAlignment="1">
      <alignment vertical="center"/>
    </xf>
    <xf numFmtId="0" fontId="6" fillId="0" borderId="14" xfId="1" applyNumberFormat="1" applyFont="1" applyBorder="1"/>
    <xf numFmtId="38" fontId="21" fillId="0" borderId="6" xfId="1" applyFont="1" applyBorder="1" applyAlignment="1">
      <alignment vertical="center"/>
    </xf>
    <xf numFmtId="38" fontId="1" fillId="0" borderId="24" xfId="1" applyFont="1" applyBorder="1"/>
    <xf numFmtId="38" fontId="1" fillId="0" borderId="1" xfId="1" applyFont="1" applyBorder="1"/>
    <xf numFmtId="38" fontId="25" fillId="0" borderId="26" xfId="1" applyFont="1" applyBorder="1" applyAlignment="1">
      <alignment horizontal="center" vertical="center" wrapText="1"/>
    </xf>
    <xf numFmtId="38" fontId="25" fillId="0" borderId="15" xfId="1" applyFont="1" applyBorder="1" applyAlignment="1">
      <alignment horizontal="center" vertical="center" wrapText="1"/>
    </xf>
    <xf numFmtId="38" fontId="23" fillId="0" borderId="24" xfId="1" applyFont="1" applyBorder="1"/>
    <xf numFmtId="38" fontId="21" fillId="0" borderId="5" xfId="1" applyFont="1" applyBorder="1" applyAlignment="1">
      <alignment horizontal="right"/>
    </xf>
    <xf numFmtId="38" fontId="22" fillId="0" borderId="24" xfId="1" applyFont="1" applyBorder="1" applyAlignment="1" applyProtection="1">
      <alignment horizontal="right"/>
      <protection locked="0"/>
    </xf>
    <xf numFmtId="38" fontId="22" fillId="0" borderId="33" xfId="1" applyFont="1" applyBorder="1" applyAlignment="1" applyProtection="1">
      <alignment horizontal="right"/>
      <protection locked="0"/>
    </xf>
    <xf numFmtId="38" fontId="21" fillId="0" borderId="24" xfId="1" applyFont="1" applyBorder="1" applyAlignment="1">
      <alignment horizontal="left"/>
    </xf>
    <xf numFmtId="38" fontId="23" fillId="0" borderId="5" xfId="1" applyFont="1" applyBorder="1" applyAlignment="1">
      <alignment horizontal="right"/>
    </xf>
    <xf numFmtId="38" fontId="21" fillId="0" borderId="34" xfId="1" applyFont="1" applyBorder="1" applyAlignment="1">
      <alignment vertical="center"/>
    </xf>
    <xf numFmtId="177" fontId="21" fillId="0" borderId="35" xfId="1" applyNumberFormat="1" applyFont="1" applyBorder="1" applyAlignment="1">
      <alignment vertical="center"/>
    </xf>
    <xf numFmtId="38" fontId="21" fillId="0" borderId="17" xfId="1" applyFont="1" applyBorder="1" applyAlignment="1">
      <alignment vertical="center"/>
    </xf>
    <xf numFmtId="38" fontId="21" fillId="0" borderId="27" xfId="1" applyFont="1" applyBorder="1" applyAlignment="1">
      <alignment horizontal="right" vertical="center"/>
    </xf>
    <xf numFmtId="38" fontId="21" fillId="0" borderId="5" xfId="1" applyFont="1" applyBorder="1" applyAlignment="1">
      <alignment horizontal="right" vertical="center"/>
    </xf>
    <xf numFmtId="38" fontId="21" fillId="0" borderId="25" xfId="1" applyFont="1" applyBorder="1" applyAlignment="1">
      <alignment horizontal="right" vertical="center"/>
    </xf>
    <xf numFmtId="38" fontId="21" fillId="0" borderId="34" xfId="1" applyFont="1" applyBorder="1"/>
    <xf numFmtId="38" fontId="2" fillId="0" borderId="35" xfId="1" applyBorder="1" applyAlignment="1">
      <alignment vertical="center"/>
    </xf>
    <xf numFmtId="0" fontId="6" fillId="0" borderId="35" xfId="1" applyNumberFormat="1" applyFont="1" applyBorder="1"/>
    <xf numFmtId="38" fontId="2" fillId="0" borderId="7" xfId="1" applyBorder="1" applyAlignment="1">
      <alignment vertical="center"/>
    </xf>
    <xf numFmtId="38" fontId="24" fillId="0" borderId="15" xfId="1" applyFont="1" applyBorder="1" applyAlignment="1">
      <alignment vertical="center"/>
    </xf>
    <xf numFmtId="38" fontId="24" fillId="0" borderId="24" xfId="1" applyFont="1" applyBorder="1" applyAlignment="1">
      <alignment vertical="center"/>
    </xf>
    <xf numFmtId="38" fontId="1" fillId="0" borderId="15" xfId="1" applyFont="1" applyBorder="1"/>
    <xf numFmtId="38" fontId="22" fillId="0" borderId="5" xfId="1" applyFont="1" applyBorder="1" applyAlignment="1">
      <alignment horizontal="left" vertical="center"/>
    </xf>
    <xf numFmtId="38" fontId="22" fillId="0" borderId="6" xfId="1" applyFont="1" applyBorder="1"/>
    <xf numFmtId="0" fontId="6" fillId="0" borderId="5" xfId="1" applyNumberFormat="1" applyFont="1" applyBorder="1"/>
    <xf numFmtId="177" fontId="21" fillId="0" borderId="5" xfId="1" applyNumberFormat="1" applyFont="1" applyBorder="1"/>
    <xf numFmtId="38" fontId="1" fillId="0" borderId="5" xfId="0" applyNumberFormat="1" applyFont="1" applyBorder="1"/>
    <xf numFmtId="177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1" fillId="0" borderId="24" xfId="1" applyFont="1" applyBorder="1" applyAlignment="1">
      <alignment vertical="center"/>
    </xf>
    <xf numFmtId="38" fontId="2" fillId="0" borderId="36" xfId="1" applyBorder="1"/>
    <xf numFmtId="38" fontId="22" fillId="0" borderId="15" xfId="1" applyFont="1" applyBorder="1" applyAlignment="1">
      <alignment horizontal="right" vertical="center" wrapText="1"/>
    </xf>
    <xf numFmtId="177" fontId="21" fillId="0" borderId="24" xfId="0" applyNumberFormat="1" applyFont="1" applyBorder="1"/>
    <xf numFmtId="37" fontId="21" fillId="0" borderId="24" xfId="0" applyNumberFormat="1" applyFont="1" applyBorder="1"/>
    <xf numFmtId="37" fontId="21" fillId="0" borderId="15" xfId="0" applyNumberFormat="1" applyFont="1" applyBorder="1"/>
    <xf numFmtId="0" fontId="21" fillId="0" borderId="24" xfId="0" applyFont="1" applyBorder="1"/>
    <xf numFmtId="38" fontId="24" fillId="0" borderId="5" xfId="1" applyFont="1" applyBorder="1" applyAlignment="1" applyProtection="1">
      <alignment horizontal="right" vertical="center"/>
      <protection locked="0"/>
    </xf>
    <xf numFmtId="176" fontId="23" fillId="0" borderId="15" xfId="0" applyNumberFormat="1" applyFont="1" applyBorder="1"/>
    <xf numFmtId="177" fontId="21" fillId="0" borderId="5" xfId="1" applyNumberFormat="1" applyFont="1" applyBorder="1" applyAlignment="1">
      <alignment vertical="center"/>
    </xf>
    <xf numFmtId="177" fontId="21" fillId="0" borderId="15" xfId="0" applyNumberFormat="1" applyFont="1" applyBorder="1" applyAlignment="1">
      <alignment vertical="center"/>
    </xf>
    <xf numFmtId="37" fontId="21" fillId="0" borderId="15" xfId="0" applyNumberFormat="1" applyFont="1" applyBorder="1" applyAlignment="1">
      <alignment vertical="center"/>
    </xf>
    <xf numFmtId="0" fontId="21" fillId="0" borderId="24" xfId="0" applyFont="1" applyBorder="1" applyAlignment="1">
      <alignment vertical="center"/>
    </xf>
    <xf numFmtId="38" fontId="22" fillId="0" borderId="5" xfId="1" applyFont="1" applyBorder="1" applyAlignment="1">
      <alignment horizontal="right" vertical="center"/>
    </xf>
    <xf numFmtId="0" fontId="21" fillId="0" borderId="15" xfId="0" applyFont="1" applyBorder="1" applyAlignment="1">
      <alignment vertical="center"/>
    </xf>
    <xf numFmtId="176" fontId="21" fillId="0" borderId="15" xfId="0" applyNumberFormat="1" applyFont="1" applyBorder="1" applyAlignment="1">
      <alignment horizontal="left" vertical="center"/>
    </xf>
    <xf numFmtId="177" fontId="21" fillId="0" borderId="24" xfId="0" applyNumberFormat="1" applyFont="1" applyBorder="1" applyAlignment="1">
      <alignment vertical="center"/>
    </xf>
    <xf numFmtId="37" fontId="21" fillId="0" borderId="24" xfId="0" applyNumberFormat="1" applyFont="1" applyBorder="1" applyAlignment="1">
      <alignment vertical="center"/>
    </xf>
    <xf numFmtId="38" fontId="21" fillId="0" borderId="15" xfId="1" applyFont="1" applyBorder="1" applyAlignment="1">
      <alignment vertical="center"/>
    </xf>
    <xf numFmtId="177" fontId="21" fillId="0" borderId="15" xfId="0" applyNumberFormat="1" applyFont="1" applyBorder="1"/>
    <xf numFmtId="38" fontId="24" fillId="0" borderId="5" xfId="1" applyFont="1" applyBorder="1" applyAlignment="1">
      <alignment horizontal="right" vertical="center"/>
    </xf>
    <xf numFmtId="38" fontId="21" fillId="0" borderId="37" xfId="1" applyFont="1" applyBorder="1"/>
    <xf numFmtId="38" fontId="21" fillId="0" borderId="33" xfId="1" applyFont="1" applyBorder="1"/>
    <xf numFmtId="38" fontId="21" fillId="0" borderId="25" xfId="1" applyFont="1" applyBorder="1"/>
    <xf numFmtId="177" fontId="21" fillId="0" borderId="39" xfId="1" applyNumberFormat="1" applyFont="1" applyBorder="1"/>
    <xf numFmtId="38" fontId="21" fillId="0" borderId="15" xfId="1" applyFont="1" applyBorder="1"/>
    <xf numFmtId="38" fontId="21" fillId="0" borderId="6" xfId="1" applyFont="1" applyBorder="1" applyAlignment="1">
      <alignment horizontal="left" vertical="center"/>
    </xf>
    <xf numFmtId="177" fontId="21" fillId="0" borderId="24" xfId="1" applyNumberFormat="1" applyFont="1" applyBorder="1" applyAlignment="1">
      <alignment horizontal="left" vertical="center"/>
    </xf>
    <xf numFmtId="38" fontId="2" fillId="0" borderId="40" xfId="1" applyBorder="1" applyAlignment="1">
      <alignment vertical="center"/>
    </xf>
    <xf numFmtId="38" fontId="22" fillId="0" borderId="1" xfId="1" applyFont="1" applyBorder="1" applyAlignment="1" applyProtection="1">
      <alignment vertical="center"/>
      <protection locked="0"/>
    </xf>
    <xf numFmtId="38" fontId="23" fillId="0" borderId="33" xfId="1" applyFont="1" applyBorder="1"/>
    <xf numFmtId="38" fontId="22" fillId="0" borderId="15" xfId="1" applyFont="1" applyBorder="1" applyAlignment="1">
      <alignment vertical="center"/>
    </xf>
    <xf numFmtId="38" fontId="18" fillId="0" borderId="6" xfId="1" applyFont="1" applyBorder="1" applyAlignment="1" applyProtection="1">
      <alignment horizontal="right"/>
      <protection locked="0"/>
    </xf>
    <xf numFmtId="3" fontId="0" fillId="0" borderId="0" xfId="0" applyNumberFormat="1"/>
    <xf numFmtId="38" fontId="22" fillId="0" borderId="6" xfId="1" applyFont="1" applyBorder="1" applyAlignment="1">
      <alignment horizontal="right"/>
    </xf>
    <xf numFmtId="38" fontId="22" fillId="0" borderId="24" xfId="1" applyFont="1" applyBorder="1"/>
    <xf numFmtId="38" fontId="27" fillId="0" borderId="5" xfId="1" applyFont="1" applyBorder="1" applyAlignment="1">
      <alignment vertical="center"/>
    </xf>
    <xf numFmtId="38" fontId="27" fillId="0" borderId="5" xfId="1" applyFont="1" applyBorder="1" applyAlignment="1" applyProtection="1">
      <alignment vertical="center"/>
      <protection locked="0"/>
    </xf>
    <xf numFmtId="38" fontId="2" fillId="0" borderId="1" xfId="1" applyBorder="1" applyAlignment="1">
      <alignment vertical="center"/>
    </xf>
    <xf numFmtId="38" fontId="2" fillId="0" borderId="5" xfId="1" applyBorder="1" applyAlignment="1">
      <alignment horizontal="right" vertical="center"/>
    </xf>
    <xf numFmtId="177" fontId="2" fillId="0" borderId="14" xfId="1" applyNumberFormat="1" applyBorder="1" applyAlignment="1">
      <alignment vertical="center"/>
    </xf>
    <xf numFmtId="38" fontId="2" fillId="0" borderId="41" xfId="1" applyBorder="1" applyAlignment="1">
      <alignment vertical="center"/>
    </xf>
    <xf numFmtId="38" fontId="2" fillId="0" borderId="25" xfId="1" applyBorder="1" applyAlignment="1">
      <alignment vertical="center"/>
    </xf>
    <xf numFmtId="38" fontId="2" fillId="0" borderId="25" xfId="1" applyBorder="1" applyAlignment="1">
      <alignment horizontal="right" vertical="center"/>
    </xf>
    <xf numFmtId="177" fontId="2" fillId="0" borderId="39" xfId="1" applyNumberFormat="1" applyBorder="1" applyAlignment="1">
      <alignment vertical="center"/>
    </xf>
    <xf numFmtId="38" fontId="2" fillId="0" borderId="27" xfId="1" applyBorder="1" applyAlignment="1">
      <alignment vertical="center"/>
    </xf>
    <xf numFmtId="38" fontId="2" fillId="0" borderId="27" xfId="1" applyBorder="1" applyAlignment="1">
      <alignment horizontal="right" vertical="center"/>
    </xf>
    <xf numFmtId="38" fontId="2" fillId="0" borderId="15" xfId="1" applyBorder="1"/>
    <xf numFmtId="38" fontId="2" fillId="0" borderId="1" xfId="1" applyBorder="1"/>
    <xf numFmtId="177" fontId="2" fillId="0" borderId="14" xfId="1" applyNumberFormat="1" applyBorder="1"/>
    <xf numFmtId="38" fontId="2" fillId="0" borderId="24" xfId="1" applyBorder="1"/>
    <xf numFmtId="38" fontId="2" fillId="0" borderId="37" xfId="1" applyBorder="1"/>
    <xf numFmtId="177" fontId="2" fillId="0" borderId="36" xfId="1" applyNumberFormat="1" applyBorder="1"/>
    <xf numFmtId="38" fontId="2" fillId="0" borderId="27" xfId="1" applyBorder="1"/>
    <xf numFmtId="177" fontId="2" fillId="0" borderId="39" xfId="1" applyNumberFormat="1" applyBorder="1"/>
    <xf numFmtId="38" fontId="28" fillId="0" borderId="43" xfId="1" applyFont="1" applyBorder="1"/>
    <xf numFmtId="38" fontId="28" fillId="0" borderId="44" xfId="1" applyFont="1" applyBorder="1"/>
    <xf numFmtId="38" fontId="28" fillId="0" borderId="42" xfId="1" applyFont="1" applyBorder="1"/>
    <xf numFmtId="177" fontId="28" fillId="0" borderId="45" xfId="1" applyNumberFormat="1" applyFont="1" applyBorder="1"/>
    <xf numFmtId="38" fontId="2" fillId="0" borderId="17" xfId="1" applyBorder="1" applyAlignment="1">
      <alignment vertical="center"/>
    </xf>
    <xf numFmtId="38" fontId="2" fillId="0" borderId="39" xfId="1" applyBorder="1" applyAlignment="1">
      <alignment vertical="center"/>
    </xf>
    <xf numFmtId="38" fontId="24" fillId="0" borderId="6" xfId="1" applyFont="1" applyBorder="1" applyProtection="1">
      <protection locked="0"/>
    </xf>
    <xf numFmtId="38" fontId="21" fillId="0" borderId="27" xfId="1" applyFont="1" applyBorder="1" applyAlignment="1">
      <alignment vertical="center"/>
    </xf>
    <xf numFmtId="38" fontId="21" fillId="0" borderId="47" xfId="1" applyFont="1" applyBorder="1" applyAlignment="1">
      <alignment vertical="center"/>
    </xf>
    <xf numFmtId="38" fontId="2" fillId="0" borderId="48" xfId="1" applyBorder="1" applyAlignment="1">
      <alignment vertical="center"/>
    </xf>
    <xf numFmtId="38" fontId="2" fillId="0" borderId="36" xfId="1" applyBorder="1" applyAlignment="1">
      <alignment vertical="center"/>
    </xf>
    <xf numFmtId="38" fontId="2" fillId="0" borderId="46" xfId="1" applyBorder="1" applyAlignment="1">
      <alignment vertical="center"/>
    </xf>
    <xf numFmtId="38" fontId="21" fillId="0" borderId="46" xfId="1" applyFont="1" applyBorder="1" applyAlignment="1">
      <alignment vertical="center"/>
    </xf>
    <xf numFmtId="38" fontId="2" fillId="0" borderId="2" xfId="1" applyBorder="1" applyAlignment="1">
      <alignment vertical="center"/>
    </xf>
    <xf numFmtId="38" fontId="2" fillId="0" borderId="38" xfId="1" applyBorder="1" applyAlignment="1">
      <alignment vertical="center"/>
    </xf>
    <xf numFmtId="38" fontId="24" fillId="0" borderId="6" xfId="1" applyFont="1" applyBorder="1"/>
    <xf numFmtId="38" fontId="30" fillId="0" borderId="6" xfId="1" applyFont="1" applyBorder="1"/>
    <xf numFmtId="38" fontId="31" fillId="0" borderId="5" xfId="1" applyFont="1" applyBorder="1" applyAlignment="1">
      <alignment vertical="center"/>
    </xf>
    <xf numFmtId="0" fontId="13" fillId="0" borderId="5" xfId="1" applyNumberFormat="1" applyFont="1" applyBorder="1"/>
    <xf numFmtId="0" fontId="2" fillId="0" borderId="5" xfId="1" applyNumberFormat="1" applyBorder="1" applyAlignment="1">
      <alignment vertical="center"/>
    </xf>
    <xf numFmtId="38" fontId="8" fillId="0" borderId="0" xfId="1" applyFont="1" applyAlignment="1">
      <alignment horizontal="distributed"/>
    </xf>
    <xf numFmtId="0" fontId="8" fillId="0" borderId="0" xfId="0" applyFont="1" applyAlignment="1">
      <alignment horizontal="distributed"/>
    </xf>
    <xf numFmtId="38" fontId="2" fillId="0" borderId="47" xfId="1" applyBorder="1" applyAlignment="1">
      <alignment vertical="center"/>
    </xf>
    <xf numFmtId="0" fontId="3" fillId="0" borderId="5" xfId="1" applyNumberFormat="1" applyFont="1" applyBorder="1" applyAlignment="1">
      <alignment vertical="center"/>
    </xf>
    <xf numFmtId="0" fontId="3" fillId="0" borderId="5" xfId="1" applyNumberFormat="1" applyFont="1" applyBorder="1"/>
    <xf numFmtId="0" fontId="2" fillId="0" borderId="14" xfId="1" applyNumberFormat="1" applyBorder="1" applyAlignment="1">
      <alignment vertical="center"/>
    </xf>
    <xf numFmtId="0" fontId="2" fillId="0" borderId="41" xfId="1" applyNumberFormat="1" applyBorder="1" applyAlignment="1">
      <alignment vertical="center"/>
    </xf>
    <xf numFmtId="0" fontId="2" fillId="0" borderId="39" xfId="1" applyNumberFormat="1" applyBorder="1" applyAlignment="1">
      <alignment vertical="center"/>
    </xf>
    <xf numFmtId="0" fontId="28" fillId="0" borderId="45" xfId="1" applyNumberFormat="1" applyFont="1" applyBorder="1"/>
    <xf numFmtId="0" fontId="2" fillId="0" borderId="14" xfId="1" applyNumberFormat="1" applyBorder="1"/>
    <xf numFmtId="38" fontId="0" fillId="0" borderId="0" xfId="1" applyFont="1"/>
    <xf numFmtId="38" fontId="0" fillId="0" borderId="2" xfId="1" applyFont="1" applyBorder="1"/>
    <xf numFmtId="38" fontId="0" fillId="0" borderId="5" xfId="1" applyFont="1" applyBorder="1" applyAlignment="1">
      <alignment vertical="center"/>
    </xf>
    <xf numFmtId="38" fontId="18" fillId="0" borderId="6" xfId="1" applyFont="1" applyBorder="1"/>
    <xf numFmtId="0" fontId="18" fillId="0" borderId="6" xfId="1" applyNumberFormat="1" applyFont="1" applyBorder="1"/>
    <xf numFmtId="3" fontId="0" fillId="0" borderId="12" xfId="0" applyNumberFormat="1" applyBorder="1"/>
    <xf numFmtId="3" fontId="0" fillId="0" borderId="12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19" fillId="0" borderId="0" xfId="0" applyNumberFormat="1" applyFont="1" applyAlignment="1">
      <alignment wrapText="1"/>
    </xf>
    <xf numFmtId="38" fontId="13" fillId="0" borderId="0" xfId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0" borderId="0" xfId="1" applyNumberFormat="1" applyFont="1" applyAlignment="1">
      <alignment horizontal="right"/>
    </xf>
    <xf numFmtId="38" fontId="21" fillId="0" borderId="0" xfId="1" applyFont="1" applyAlignment="1">
      <alignment horizontal="right"/>
    </xf>
    <xf numFmtId="38" fontId="21" fillId="0" borderId="0" xfId="1" applyFont="1"/>
    <xf numFmtId="177" fontId="21" fillId="0" borderId="0" xfId="1" applyNumberFormat="1" applyFont="1"/>
    <xf numFmtId="176" fontId="13" fillId="0" borderId="15" xfId="0" applyNumberFormat="1" applyFont="1" applyBorder="1"/>
    <xf numFmtId="0" fontId="32" fillId="0" borderId="0" xfId="0" applyFont="1"/>
    <xf numFmtId="0" fontId="19" fillId="0" borderId="0" xfId="0" applyFont="1"/>
    <xf numFmtId="177" fontId="13" fillId="0" borderId="24" xfId="1" applyNumberFormat="1" applyFont="1" applyBorder="1"/>
    <xf numFmtId="38" fontId="6" fillId="0" borderId="5" xfId="1" applyFont="1" applyBorder="1"/>
    <xf numFmtId="38" fontId="7" fillId="0" borderId="0" xfId="1" applyFont="1" applyAlignment="1">
      <alignment horizontal="right" vertical="center"/>
    </xf>
    <xf numFmtId="38" fontId="33" fillId="0" borderId="5" xfId="1" applyFont="1" applyBorder="1" applyAlignment="1">
      <alignment horizontal="right" vertical="center"/>
    </xf>
    <xf numFmtId="38" fontId="21" fillId="0" borderId="5" xfId="1" applyFont="1" applyBorder="1" applyAlignment="1" applyProtection="1">
      <alignment vertical="center"/>
      <protection locked="0"/>
    </xf>
    <xf numFmtId="38" fontId="3" fillId="0" borderId="0" xfId="1" applyFont="1" applyAlignment="1">
      <alignment horizontal="right"/>
    </xf>
    <xf numFmtId="3" fontId="1" fillId="0" borderId="0" xfId="0" applyNumberFormat="1" applyFont="1"/>
    <xf numFmtId="38" fontId="33" fillId="0" borderId="6" xfId="1" applyFont="1" applyBorder="1"/>
    <xf numFmtId="38" fontId="33" fillId="0" borderId="6" xfId="1" applyFont="1" applyBorder="1" applyAlignment="1">
      <alignment horizontal="right"/>
    </xf>
    <xf numFmtId="0" fontId="25" fillId="0" borderId="0" xfId="0" applyFont="1"/>
    <xf numFmtId="3" fontId="0" fillId="0" borderId="61" xfId="0" applyNumberFormat="1" applyBorder="1" applyAlignment="1">
      <alignment horizontal="center"/>
    </xf>
    <xf numFmtId="38" fontId="0" fillId="0" borderId="59" xfId="1" applyFont="1" applyBorder="1"/>
    <xf numFmtId="38" fontId="0" fillId="0" borderId="60" xfId="1" applyFont="1" applyBorder="1"/>
    <xf numFmtId="38" fontId="0" fillId="0" borderId="4" xfId="1" applyFont="1" applyBorder="1"/>
    <xf numFmtId="3" fontId="0" fillId="0" borderId="2" xfId="0" applyNumberFormat="1" applyBorder="1"/>
    <xf numFmtId="38" fontId="0" fillId="0" borderId="61" xfId="1" applyFont="1" applyBorder="1"/>
    <xf numFmtId="38" fontId="0" fillId="0" borderId="62" xfId="1" applyFont="1" applyBorder="1"/>
    <xf numFmtId="38" fontId="0" fillId="0" borderId="7" xfId="1" applyFont="1" applyBorder="1"/>
    <xf numFmtId="3" fontId="0" fillId="0" borderId="0" xfId="0" applyNumberFormat="1" applyAlignment="1">
      <alignment horizontal="center"/>
    </xf>
    <xf numFmtId="0" fontId="1" fillId="2" borderId="13" xfId="0" applyFont="1" applyFill="1" applyBorder="1" applyAlignment="1">
      <alignment horizontal="center"/>
    </xf>
    <xf numFmtId="38" fontId="3" fillId="0" borderId="0" xfId="1" applyFont="1" applyAlignment="1">
      <alignment horizontal="center"/>
    </xf>
    <xf numFmtId="38" fontId="33" fillId="0" borderId="5" xfId="1" applyFont="1" applyBorder="1" applyAlignment="1" applyProtection="1">
      <alignment vertical="center"/>
      <protection locked="0"/>
    </xf>
    <xf numFmtId="38" fontId="22" fillId="0" borderId="0" xfId="1" applyFont="1" applyProtection="1">
      <protection locked="0"/>
    </xf>
    <xf numFmtId="38" fontId="22" fillId="0" borderId="0" xfId="1" applyFont="1" applyAlignment="1" applyProtection="1">
      <alignment horizontal="right"/>
      <protection locked="0"/>
    </xf>
    <xf numFmtId="38" fontId="22" fillId="0" borderId="0" xfId="1" applyFont="1" applyAlignment="1">
      <alignment horizontal="right"/>
    </xf>
    <xf numFmtId="3" fontId="19" fillId="3" borderId="0" xfId="0" applyNumberFormat="1" applyFont="1" applyFill="1" applyAlignment="1">
      <alignment horizontal="left" wrapText="1"/>
    </xf>
    <xf numFmtId="38" fontId="34" fillId="0" borderId="0" xfId="1" applyFont="1"/>
    <xf numFmtId="177" fontId="13" fillId="0" borderId="0" xfId="1" applyNumberFormat="1" applyFont="1"/>
    <xf numFmtId="177" fontId="2" fillId="0" borderId="15" xfId="1" applyNumberFormat="1" applyBorder="1" applyAlignment="1">
      <alignment horizontal="center" vertical="center"/>
    </xf>
    <xf numFmtId="177" fontId="2" fillId="0" borderId="20" xfId="1" applyNumberFormat="1" applyBorder="1" applyAlignment="1">
      <alignment horizontal="center" vertical="center"/>
    </xf>
    <xf numFmtId="38" fontId="22" fillId="0" borderId="0" xfId="1" applyFont="1"/>
    <xf numFmtId="38" fontId="8" fillId="0" borderId="8" xfId="1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38" fontId="24" fillId="0" borderId="8" xfId="1" applyFont="1" applyBorder="1" applyProtection="1">
      <protection locked="0"/>
    </xf>
    <xf numFmtId="38" fontId="22" fillId="0" borderId="8" xfId="1" applyFont="1" applyBorder="1" applyProtection="1">
      <protection locked="0"/>
    </xf>
    <xf numFmtId="38" fontId="22" fillId="0" borderId="8" xfId="1" applyFont="1" applyBorder="1" applyAlignment="1" applyProtection="1">
      <alignment horizontal="right"/>
      <protection locked="0"/>
    </xf>
    <xf numFmtId="38" fontId="22" fillId="0" borderId="8" xfId="1" applyFont="1" applyBorder="1"/>
    <xf numFmtId="38" fontId="22" fillId="0" borderId="8" xfId="1" applyFont="1" applyBorder="1" applyAlignment="1">
      <alignment horizontal="right"/>
    </xf>
    <xf numFmtId="38" fontId="21" fillId="0" borderId="8" xfId="1" applyFont="1" applyBorder="1" applyAlignment="1">
      <alignment vertical="center"/>
    </xf>
    <xf numFmtId="177" fontId="21" fillId="0" borderId="8" xfId="1" applyNumberFormat="1" applyFont="1" applyBorder="1" applyAlignment="1">
      <alignment vertical="center"/>
    </xf>
    <xf numFmtId="3" fontId="19" fillId="4" borderId="0" xfId="0" applyNumberFormat="1" applyFont="1" applyFill="1" applyAlignment="1">
      <alignment horizontal="left" wrapText="1"/>
    </xf>
    <xf numFmtId="38" fontId="21" fillId="0" borderId="9" xfId="1" applyFont="1" applyBorder="1"/>
    <xf numFmtId="177" fontId="21" fillId="0" borderId="28" xfId="1" applyNumberFormat="1" applyFont="1" applyBorder="1"/>
    <xf numFmtId="38" fontId="29" fillId="0" borderId="0" xfId="1" applyFont="1"/>
    <xf numFmtId="38" fontId="35" fillId="0" borderId="6" xfId="1" applyFont="1" applyBorder="1"/>
    <xf numFmtId="38" fontId="35" fillId="0" borderId="6" xfId="1" applyFont="1" applyBorder="1" applyAlignment="1" applyProtection="1">
      <alignment horizontal="center"/>
      <protection locked="0"/>
    </xf>
    <xf numFmtId="38" fontId="33" fillId="0" borderId="6" xfId="1" applyFont="1" applyBorder="1" applyProtection="1">
      <protection locked="0"/>
    </xf>
    <xf numFmtId="38" fontId="33" fillId="0" borderId="6" xfId="1" applyFont="1" applyBorder="1" applyAlignment="1" applyProtection="1">
      <alignment horizontal="right"/>
      <protection locked="0"/>
    </xf>
    <xf numFmtId="38" fontId="35" fillId="0" borderId="6" xfId="1" applyFont="1" applyBorder="1" applyProtection="1">
      <protection locked="0"/>
    </xf>
    <xf numFmtId="38" fontId="33" fillId="0" borderId="7" xfId="1" applyFont="1" applyBorder="1" applyAlignment="1">
      <alignment horizontal="right"/>
    </xf>
    <xf numFmtId="0" fontId="36" fillId="0" borderId="38" xfId="1" applyNumberFormat="1" applyFont="1" applyBorder="1" applyAlignment="1">
      <alignment horizontal="right"/>
    </xf>
    <xf numFmtId="0" fontId="36" fillId="0" borderId="39" xfId="1" applyNumberFormat="1" applyFont="1" applyBorder="1" applyAlignment="1">
      <alignment horizontal="right"/>
    </xf>
    <xf numFmtId="38" fontId="33" fillId="0" borderId="38" xfId="1" applyFont="1" applyBorder="1" applyAlignment="1">
      <alignment horizontal="right"/>
    </xf>
    <xf numFmtId="38" fontId="33" fillId="0" borderId="25" xfId="1" applyFont="1" applyBorder="1" applyAlignment="1">
      <alignment horizontal="right"/>
    </xf>
    <xf numFmtId="38" fontId="35" fillId="0" borderId="24" xfId="1" applyFont="1" applyBorder="1" applyProtection="1">
      <protection locked="0"/>
    </xf>
    <xf numFmtId="38" fontId="33" fillId="0" borderId="24" xfId="1" applyFont="1" applyBorder="1" applyProtection="1">
      <protection locked="0"/>
    </xf>
    <xf numFmtId="0" fontId="36" fillId="0" borderId="2" xfId="1" applyNumberFormat="1" applyFont="1" applyBorder="1" applyAlignment="1">
      <alignment horizontal="right"/>
    </xf>
    <xf numFmtId="0" fontId="36" fillId="0" borderId="25" xfId="1" applyNumberFormat="1" applyFont="1" applyBorder="1" applyAlignment="1">
      <alignment horizontal="right"/>
    </xf>
    <xf numFmtId="38" fontId="33" fillId="0" borderId="46" xfId="1" applyFont="1" applyBorder="1" applyAlignment="1">
      <alignment horizontal="right"/>
    </xf>
    <xf numFmtId="0" fontId="1" fillId="4" borderId="13" xfId="0" applyFont="1" applyFill="1" applyBorder="1" applyAlignment="1">
      <alignment horizontal="center"/>
    </xf>
    <xf numFmtId="38" fontId="38" fillId="0" borderId="6" xfId="1" applyFont="1" applyBorder="1" applyAlignment="1">
      <alignment horizontal="right"/>
    </xf>
    <xf numFmtId="38" fontId="39" fillId="0" borderId="5" xfId="1" applyFont="1" applyBorder="1" applyAlignment="1">
      <alignment horizontal="right"/>
    </xf>
    <xf numFmtId="38" fontId="38" fillId="0" borderId="6" xfId="1" applyFont="1" applyBorder="1" applyProtection="1">
      <protection locked="0"/>
    </xf>
    <xf numFmtId="38" fontId="37" fillId="0" borderId="6" xfId="1" applyFont="1" applyBorder="1" applyProtection="1">
      <protection locked="0"/>
    </xf>
    <xf numFmtId="38" fontId="37" fillId="0" borderId="6" xfId="1" applyFont="1" applyBorder="1" applyAlignment="1" applyProtection="1">
      <alignment horizontal="right"/>
      <protection locked="0"/>
    </xf>
    <xf numFmtId="38" fontId="37" fillId="0" borderId="6" xfId="1" applyFont="1" applyBorder="1"/>
    <xf numFmtId="38" fontId="37" fillId="0" borderId="6" xfId="1" applyFont="1" applyBorder="1" applyAlignment="1">
      <alignment horizontal="right"/>
    </xf>
    <xf numFmtId="38" fontId="37" fillId="0" borderId="24" xfId="1" applyFont="1" applyBorder="1" applyAlignment="1" applyProtection="1">
      <alignment horizontal="right"/>
      <protection locked="0"/>
    </xf>
    <xf numFmtId="38" fontId="37" fillId="0" borderId="33" xfId="1" applyFont="1" applyBorder="1" applyAlignment="1" applyProtection="1">
      <alignment horizontal="right"/>
      <protection locked="0"/>
    </xf>
    <xf numFmtId="0" fontId="40" fillId="0" borderId="17" xfId="1" applyNumberFormat="1" applyFont="1" applyBorder="1" applyAlignment="1">
      <alignment horizontal="right"/>
    </xf>
    <xf numFmtId="0" fontId="40" fillId="0" borderId="39" xfId="1" applyNumberFormat="1" applyFont="1" applyBorder="1" applyAlignment="1">
      <alignment horizontal="right"/>
    </xf>
    <xf numFmtId="38" fontId="37" fillId="0" borderId="17" xfId="1" applyFont="1" applyBorder="1" applyAlignment="1">
      <alignment horizontal="right"/>
    </xf>
    <xf numFmtId="38" fontId="37" fillId="0" borderId="7" xfId="1" applyFont="1" applyBorder="1" applyAlignment="1">
      <alignment horizontal="right"/>
    </xf>
    <xf numFmtId="38" fontId="37" fillId="0" borderId="27" xfId="1" applyFont="1" applyBorder="1" applyAlignment="1">
      <alignment horizontal="right"/>
    </xf>
    <xf numFmtId="38" fontId="38" fillId="0" borderId="24" xfId="1" applyFont="1" applyBorder="1" applyProtection="1">
      <protection locked="0"/>
    </xf>
    <xf numFmtId="38" fontId="37" fillId="0" borderId="37" xfId="1" applyFont="1" applyBorder="1" applyProtection="1">
      <protection locked="0"/>
    </xf>
    <xf numFmtId="0" fontId="1" fillId="5" borderId="13" xfId="0" applyFont="1" applyFill="1" applyBorder="1" applyAlignment="1">
      <alignment horizontal="center"/>
    </xf>
    <xf numFmtId="38" fontId="38" fillId="0" borderId="6" xfId="1" applyFont="1" applyBorder="1"/>
    <xf numFmtId="38" fontId="37" fillId="0" borderId="6" xfId="1" applyFont="1" applyBorder="1" applyAlignment="1">
      <alignment vertical="center"/>
    </xf>
    <xf numFmtId="38" fontId="38" fillId="0" borderId="9" xfId="1" applyFont="1" applyBorder="1" applyProtection="1">
      <protection locked="0"/>
    </xf>
    <xf numFmtId="38" fontId="37" fillId="0" borderId="9" xfId="1" applyFont="1" applyBorder="1" applyProtection="1">
      <protection locked="0"/>
    </xf>
    <xf numFmtId="38" fontId="37" fillId="0" borderId="9" xfId="1" applyFont="1" applyBorder="1" applyAlignment="1" applyProtection="1">
      <alignment horizontal="right"/>
      <protection locked="0"/>
    </xf>
    <xf numFmtId="38" fontId="37" fillId="0" borderId="9" xfId="1" applyFont="1" applyBorder="1"/>
    <xf numFmtId="38" fontId="37" fillId="0" borderId="9" xfId="1" applyFont="1" applyBorder="1" applyAlignment="1">
      <alignment horizontal="right"/>
    </xf>
    <xf numFmtId="38" fontId="37" fillId="0" borderId="28" xfId="1" applyFont="1" applyBorder="1" applyAlignment="1" applyProtection="1">
      <alignment horizontal="right"/>
      <protection locked="0"/>
    </xf>
    <xf numFmtId="38" fontId="37" fillId="0" borderId="21" xfId="1" applyFont="1" applyBorder="1" applyAlignment="1" applyProtection="1">
      <alignment horizontal="right"/>
      <protection locked="0"/>
    </xf>
    <xf numFmtId="0" fontId="40" fillId="0" borderId="46" xfId="1" applyNumberFormat="1" applyFont="1" applyBorder="1" applyAlignment="1">
      <alignment horizontal="right"/>
    </xf>
    <xf numFmtId="0" fontId="40" fillId="0" borderId="2" xfId="1" applyNumberFormat="1" applyFont="1" applyBorder="1" applyAlignment="1">
      <alignment horizontal="right"/>
    </xf>
    <xf numFmtId="0" fontId="40" fillId="0" borderId="25" xfId="1" applyNumberFormat="1" applyFont="1" applyBorder="1" applyAlignment="1">
      <alignment horizontal="right"/>
    </xf>
    <xf numFmtId="38" fontId="37" fillId="0" borderId="46" xfId="1" applyFont="1" applyBorder="1" applyAlignment="1">
      <alignment horizontal="right"/>
    </xf>
    <xf numFmtId="38" fontId="39" fillId="0" borderId="7" xfId="1" applyFont="1" applyBorder="1" applyAlignment="1">
      <alignment horizontal="right"/>
    </xf>
    <xf numFmtId="38" fontId="37" fillId="0" borderId="24" xfId="1" applyFont="1" applyBorder="1"/>
    <xf numFmtId="0" fontId="38" fillId="0" borderId="6" xfId="1" applyNumberFormat="1" applyFont="1" applyBorder="1"/>
    <xf numFmtId="38" fontId="39" fillId="0" borderId="6" xfId="1" applyFont="1" applyBorder="1" applyAlignment="1">
      <alignment horizontal="right"/>
    </xf>
    <xf numFmtId="38" fontId="39" fillId="0" borderId="6" xfId="1" applyFont="1" applyBorder="1" applyAlignment="1" applyProtection="1">
      <alignment horizontal="right"/>
      <protection locked="0"/>
    </xf>
    <xf numFmtId="38" fontId="39" fillId="0" borderId="6" xfId="1" applyFont="1" applyBorder="1"/>
    <xf numFmtId="0" fontId="39" fillId="0" borderId="6" xfId="1" applyNumberFormat="1" applyFont="1" applyBorder="1"/>
    <xf numFmtId="38" fontId="39" fillId="0" borderId="5" xfId="1" applyFont="1" applyBorder="1"/>
    <xf numFmtId="38" fontId="39" fillId="0" borderId="6" xfId="1" applyFont="1" applyBorder="1" applyAlignment="1">
      <alignment horizontal="right" wrapText="1"/>
    </xf>
    <xf numFmtId="0" fontId="41" fillId="0" borderId="39" xfId="1" applyNumberFormat="1" applyFont="1" applyBorder="1" applyAlignment="1">
      <alignment horizontal="right"/>
    </xf>
    <xf numFmtId="38" fontId="38" fillId="0" borderId="38" xfId="1" applyFont="1" applyBorder="1" applyAlignment="1">
      <alignment horizontal="right"/>
    </xf>
    <xf numFmtId="38" fontId="38" fillId="0" borderId="27" xfId="1" applyFont="1" applyBorder="1" applyAlignment="1">
      <alignment horizontal="right"/>
    </xf>
    <xf numFmtId="38" fontId="38" fillId="0" borderId="27" xfId="1" applyFont="1" applyBorder="1"/>
    <xf numFmtId="38" fontId="38" fillId="0" borderId="41" xfId="1" applyFont="1" applyBorder="1" applyAlignment="1">
      <alignment horizontal="right"/>
    </xf>
    <xf numFmtId="38" fontId="37" fillId="0" borderId="5" xfId="1" applyFont="1" applyBorder="1" applyAlignment="1">
      <alignment horizontal="right" vertical="center"/>
    </xf>
    <xf numFmtId="3" fontId="19" fillId="6" borderId="0" xfId="0" applyNumberFormat="1" applyFont="1" applyFill="1" applyAlignment="1">
      <alignment horizontal="left" wrapText="1"/>
    </xf>
    <xf numFmtId="177" fontId="3" fillId="0" borderId="14" xfId="1" applyNumberFormat="1" applyFont="1" applyBorder="1"/>
    <xf numFmtId="38" fontId="21" fillId="0" borderId="5" xfId="1" applyFont="1" applyBorder="1" applyAlignment="1" applyProtection="1">
      <alignment horizontal="right" vertical="center"/>
      <protection locked="0"/>
    </xf>
    <xf numFmtId="38" fontId="22" fillId="0" borderId="5" xfId="1" applyFont="1" applyFill="1" applyBorder="1" applyAlignment="1" applyProtection="1">
      <alignment vertical="center"/>
      <protection locked="0"/>
    </xf>
    <xf numFmtId="38" fontId="42" fillId="0" borderId="7" xfId="1" applyFont="1" applyBorder="1" applyAlignment="1">
      <alignment horizontal="right"/>
    </xf>
    <xf numFmtId="38" fontId="38" fillId="0" borderId="6" xfId="1" applyFont="1" applyBorder="1" applyAlignment="1" applyProtection="1">
      <alignment horizontal="right"/>
      <protection locked="0"/>
    </xf>
    <xf numFmtId="0" fontId="8" fillId="0" borderId="63" xfId="1" applyNumberFormat="1" applyFont="1" applyBorder="1"/>
    <xf numFmtId="0" fontId="2" fillId="0" borderId="23" xfId="1" applyNumberFormat="1" applyBorder="1"/>
    <xf numFmtId="38" fontId="44" fillId="0" borderId="2" xfId="1" applyFont="1" applyBorder="1" applyAlignment="1">
      <alignment horizontal="right"/>
    </xf>
    <xf numFmtId="38" fontId="24" fillId="0" borderId="5" xfId="1" applyFont="1" applyFill="1" applyBorder="1" applyAlignment="1">
      <alignment vertical="center"/>
    </xf>
    <xf numFmtId="3" fontId="19" fillId="2" borderId="0" xfId="0" applyNumberFormat="1" applyFont="1" applyFill="1" applyAlignment="1">
      <alignment horizontal="left" wrapText="1"/>
    </xf>
    <xf numFmtId="38" fontId="0" fillId="0" borderId="0" xfId="1" applyFont="1" applyBorder="1"/>
    <xf numFmtId="0" fontId="2" fillId="0" borderId="23" xfId="1" applyNumberFormat="1" applyBorder="1" applyAlignment="1">
      <alignment vertical="center"/>
    </xf>
    <xf numFmtId="177" fontId="21" fillId="0" borderId="0" xfId="1" applyNumberFormat="1" applyFont="1" applyBorder="1"/>
    <xf numFmtId="38" fontId="8" fillId="0" borderId="8" xfId="1" applyFont="1" applyBorder="1" applyAlignment="1">
      <alignment horizontal="distributed" vertical="center"/>
    </xf>
    <xf numFmtId="38" fontId="24" fillId="0" borderId="8" xfId="1" applyFont="1" applyBorder="1"/>
    <xf numFmtId="38" fontId="21" fillId="0" borderId="8" xfId="1" applyFont="1" applyBorder="1"/>
    <xf numFmtId="177" fontId="21" fillId="0" borderId="8" xfId="1" applyNumberFormat="1" applyFont="1" applyBorder="1"/>
    <xf numFmtId="38" fontId="8" fillId="0" borderId="0" xfId="1" applyFont="1" applyBorder="1" applyAlignment="1">
      <alignment horizontal="distributed"/>
    </xf>
    <xf numFmtId="38" fontId="24" fillId="0" borderId="0" xfId="1" applyFont="1" applyBorder="1" applyProtection="1">
      <protection locked="0"/>
    </xf>
    <xf numFmtId="38" fontId="22" fillId="0" borderId="0" xfId="1" applyFont="1" applyBorder="1" applyProtection="1">
      <protection locked="0"/>
    </xf>
    <xf numFmtId="38" fontId="22" fillId="0" borderId="0" xfId="1" applyFont="1" applyBorder="1" applyAlignment="1" applyProtection="1">
      <alignment horizontal="right"/>
      <protection locked="0"/>
    </xf>
    <xf numFmtId="38" fontId="22" fillId="0" borderId="0" xfId="1" applyFont="1" applyBorder="1"/>
    <xf numFmtId="38" fontId="22" fillId="0" borderId="0" xfId="1" applyFont="1" applyBorder="1" applyAlignment="1">
      <alignment horizontal="right"/>
    </xf>
    <xf numFmtId="38" fontId="21" fillId="0" borderId="0" xfId="1" applyFont="1" applyBorder="1"/>
    <xf numFmtId="38" fontId="22" fillId="0" borderId="5" xfId="1" applyFont="1" applyFill="1" applyBorder="1" applyAlignment="1">
      <alignment vertical="center"/>
    </xf>
    <xf numFmtId="38" fontId="21" fillId="0" borderId="5" xfId="1" applyFont="1" applyFill="1" applyBorder="1" applyAlignment="1">
      <alignment vertical="center"/>
    </xf>
    <xf numFmtId="38" fontId="22" fillId="0" borderId="5" xfId="1" applyFont="1" applyFill="1" applyBorder="1" applyAlignment="1" applyProtection="1">
      <alignment horizontal="right" vertical="center"/>
      <protection locked="0"/>
    </xf>
    <xf numFmtId="38" fontId="21" fillId="0" borderId="5" xfId="1" applyFont="1" applyBorder="1" applyAlignment="1"/>
    <xf numFmtId="38" fontId="0" fillId="0" borderId="7" xfId="1" applyFont="1" applyFill="1" applyBorder="1"/>
    <xf numFmtId="38" fontId="0" fillId="0" borderId="0" xfId="1" applyFont="1" applyFill="1"/>
    <xf numFmtId="38" fontId="3" fillId="0" borderId="7" xfId="1" applyFont="1" applyBorder="1"/>
    <xf numFmtId="38" fontId="8" fillId="0" borderId="0" xfId="1" applyFont="1" applyBorder="1" applyAlignment="1">
      <alignment horizontal="left" vertical="center" wrapText="1"/>
    </xf>
    <xf numFmtId="0" fontId="1" fillId="7" borderId="13" xfId="0" applyFont="1" applyFill="1" applyBorder="1" applyAlignment="1">
      <alignment horizontal="center"/>
    </xf>
    <xf numFmtId="38" fontId="21" fillId="0" borderId="8" xfId="1" applyFont="1" applyBorder="1" applyAlignment="1">
      <alignment horizontal="left"/>
    </xf>
    <xf numFmtId="38" fontId="23" fillId="0" borderId="5" xfId="1" applyFont="1" applyBorder="1" applyAlignment="1">
      <alignment horizontal="center"/>
    </xf>
    <xf numFmtId="38" fontId="24" fillId="0" borderId="6" xfId="1" applyFont="1" applyFill="1" applyBorder="1" applyProtection="1">
      <protection locked="0"/>
    </xf>
    <xf numFmtId="38" fontId="38" fillId="0" borderId="6" xfId="1" applyFont="1" applyFill="1" applyBorder="1" applyProtection="1">
      <protection locked="0"/>
    </xf>
    <xf numFmtId="0" fontId="1" fillId="8" borderId="13" xfId="0" applyFont="1" applyFill="1" applyBorder="1" applyAlignment="1">
      <alignment horizontal="center"/>
    </xf>
    <xf numFmtId="38" fontId="45" fillId="0" borderId="41" xfId="1" applyFont="1" applyBorder="1" applyAlignment="1">
      <alignment horizontal="right"/>
    </xf>
    <xf numFmtId="0" fontId="1" fillId="9" borderId="13" xfId="0" applyFont="1" applyFill="1" applyBorder="1" applyAlignment="1">
      <alignment horizontal="center"/>
    </xf>
    <xf numFmtId="3" fontId="25" fillId="9" borderId="0" xfId="0" applyNumberFormat="1" applyFont="1" applyFill="1" applyAlignment="1">
      <alignment horizontal="left" wrapText="1"/>
    </xf>
    <xf numFmtId="3" fontId="25" fillId="8" borderId="0" xfId="0" applyNumberFormat="1" applyFont="1" applyFill="1" applyAlignment="1">
      <alignment horizontal="left" wrapText="1"/>
    </xf>
    <xf numFmtId="38" fontId="2" fillId="0" borderId="5" xfId="1" applyFont="1" applyBorder="1"/>
    <xf numFmtId="0" fontId="1" fillId="10" borderId="13" xfId="0" applyFont="1" applyFill="1" applyBorder="1" applyAlignment="1">
      <alignment horizontal="center"/>
    </xf>
    <xf numFmtId="3" fontId="25" fillId="2" borderId="0" xfId="0" applyNumberFormat="1" applyFont="1" applyFill="1" applyAlignment="1">
      <alignment horizontal="left" wrapText="1"/>
    </xf>
    <xf numFmtId="0" fontId="24" fillId="0" borderId="6" xfId="0" applyFont="1" applyBorder="1"/>
    <xf numFmtId="178" fontId="21" fillId="0" borderId="15" xfId="1" applyNumberFormat="1" applyFont="1" applyBorder="1" applyAlignment="1">
      <alignment horizontal="right"/>
    </xf>
    <xf numFmtId="38" fontId="26" fillId="0" borderId="5" xfId="1" applyFont="1" applyBorder="1"/>
    <xf numFmtId="38" fontId="19" fillId="0" borderId="5" xfId="1" applyFont="1" applyBorder="1"/>
    <xf numFmtId="38" fontId="25" fillId="0" borderId="5" xfId="1" applyFont="1" applyBorder="1"/>
    <xf numFmtId="38" fontId="25" fillId="0" borderId="1" xfId="1" applyFont="1" applyBorder="1" applyAlignment="1">
      <alignment vertical="center"/>
    </xf>
    <xf numFmtId="38" fontId="25" fillId="0" borderId="5" xfId="1" applyFont="1" applyBorder="1" applyAlignment="1">
      <alignment vertical="center"/>
    </xf>
    <xf numFmtId="38" fontId="25" fillId="0" borderId="1" xfId="1" applyFont="1" applyBorder="1"/>
    <xf numFmtId="38" fontId="25" fillId="0" borderId="24" xfId="1" applyFont="1" applyBorder="1"/>
    <xf numFmtId="38" fontId="42" fillId="0" borderId="6" xfId="1" applyFont="1" applyBorder="1" applyProtection="1">
      <protection locked="0"/>
    </xf>
    <xf numFmtId="38" fontId="36" fillId="0" borderId="7" xfId="1" applyFont="1" applyBorder="1" applyAlignment="1">
      <alignment horizontal="right"/>
    </xf>
    <xf numFmtId="38" fontId="8" fillId="0" borderId="6" xfId="1" applyFont="1" applyBorder="1" applyAlignment="1">
      <alignment horizontal="distributed" vertical="center"/>
    </xf>
    <xf numFmtId="0" fontId="8" fillId="0" borderId="37" xfId="0" applyFont="1" applyBorder="1" applyAlignment="1">
      <alignment horizontal="distributed" vertical="center"/>
    </xf>
    <xf numFmtId="0" fontId="8" fillId="0" borderId="33" xfId="0" applyFont="1" applyBorder="1" applyAlignment="1">
      <alignment horizontal="distributed" vertical="center"/>
    </xf>
    <xf numFmtId="38" fontId="8" fillId="0" borderId="8" xfId="1" applyFont="1" applyBorder="1" applyAlignment="1">
      <alignment horizontal="left" vertical="center" wrapText="1"/>
    </xf>
    <xf numFmtId="38" fontId="8" fillId="0" borderId="8" xfId="1" applyFont="1" applyBorder="1" applyAlignment="1">
      <alignment horizontal="left" vertical="center"/>
    </xf>
    <xf numFmtId="38" fontId="13" fillId="0" borderId="38" xfId="1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38" fontId="13" fillId="0" borderId="50" xfId="1" applyFont="1" applyBorder="1" applyAlignment="1">
      <alignment horizontal="left"/>
    </xf>
    <xf numFmtId="0" fontId="13" fillId="0" borderId="51" xfId="0" applyFont="1" applyBorder="1"/>
    <xf numFmtId="38" fontId="13" fillId="0" borderId="52" xfId="1" applyFont="1" applyBorder="1" applyAlignment="1">
      <alignment horizontal="left"/>
    </xf>
    <xf numFmtId="0" fontId="13" fillId="0" borderId="37" xfId="0" applyFont="1" applyBorder="1"/>
    <xf numFmtId="38" fontId="8" fillId="0" borderId="52" xfId="1" applyFont="1" applyBorder="1" applyAlignment="1">
      <alignment horizontal="left"/>
    </xf>
    <xf numFmtId="0" fontId="8" fillId="0" borderId="37" xfId="0" applyFont="1" applyBorder="1"/>
    <xf numFmtId="38" fontId="8" fillId="0" borderId="52" xfId="1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38" fontId="8" fillId="0" borderId="52" xfId="1" applyFont="1" applyBorder="1" applyAlignment="1">
      <alignment horizontal="left" vertical="center"/>
    </xf>
    <xf numFmtId="38" fontId="13" fillId="0" borderId="50" xfId="1" applyFont="1" applyBorder="1" applyAlignment="1">
      <alignment horizontal="left" vertical="center"/>
    </xf>
    <xf numFmtId="0" fontId="13" fillId="0" borderId="51" xfId="0" applyFont="1" applyBorder="1" applyAlignment="1">
      <alignment vertical="center"/>
    </xf>
    <xf numFmtId="38" fontId="13" fillId="0" borderId="52" xfId="1" applyFont="1" applyBorder="1" applyAlignment="1">
      <alignment horizontal="left" vertical="center"/>
    </xf>
    <xf numFmtId="0" fontId="13" fillId="0" borderId="37" xfId="0" applyFont="1" applyBorder="1" applyAlignment="1">
      <alignment horizontal="left" vertical="center"/>
    </xf>
    <xf numFmtId="0" fontId="13" fillId="0" borderId="37" xfId="0" applyFont="1" applyBorder="1" applyAlignment="1">
      <alignment vertical="center"/>
    </xf>
    <xf numFmtId="38" fontId="13" fillId="0" borderId="34" xfId="1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38" fontId="8" fillId="0" borderId="37" xfId="1" applyFont="1" applyBorder="1" applyAlignment="1">
      <alignment horizontal="distributed" vertical="center"/>
    </xf>
    <xf numFmtId="38" fontId="7" fillId="0" borderId="52" xfId="1" applyFont="1" applyBorder="1" applyAlignment="1">
      <alignment horizontal="center" vertical="center"/>
    </xf>
    <xf numFmtId="38" fontId="7" fillId="0" borderId="33" xfId="1" applyFont="1" applyBorder="1" applyAlignment="1">
      <alignment horizontal="center" vertical="center"/>
    </xf>
    <xf numFmtId="1" fontId="6" fillId="0" borderId="53" xfId="1" applyNumberFormat="1" applyFont="1" applyBorder="1" applyAlignment="1">
      <alignment vertical="distributed" textRotation="255"/>
    </xf>
    <xf numFmtId="0" fontId="6" fillId="0" borderId="19" xfId="0" applyFont="1" applyBorder="1" applyAlignment="1">
      <alignment vertical="distributed" textRotation="255"/>
    </xf>
    <xf numFmtId="0" fontId="6" fillId="0" borderId="20" xfId="0" applyFont="1" applyBorder="1" applyAlignment="1">
      <alignment vertical="distributed" textRotation="255"/>
    </xf>
    <xf numFmtId="38" fontId="6" fillId="0" borderId="28" xfId="1" applyFont="1" applyBorder="1" applyAlignment="1">
      <alignment horizontal="center" vertical="center" wrapText="1"/>
    </xf>
    <xf numFmtId="38" fontId="6" fillId="0" borderId="26" xfId="1" applyFont="1" applyBorder="1" applyAlignment="1">
      <alignment horizontal="center" vertical="center" wrapText="1"/>
    </xf>
    <xf numFmtId="38" fontId="8" fillId="0" borderId="6" xfId="1" applyFont="1" applyBorder="1" applyAlignment="1">
      <alignment horizontal="distributed"/>
    </xf>
    <xf numFmtId="0" fontId="8" fillId="0" borderId="37" xfId="0" applyFont="1" applyBorder="1" applyAlignment="1">
      <alignment horizontal="distributed"/>
    </xf>
    <xf numFmtId="0" fontId="8" fillId="0" borderId="33" xfId="0" applyFont="1" applyBorder="1" applyAlignment="1">
      <alignment horizontal="distributed"/>
    </xf>
    <xf numFmtId="0" fontId="10" fillId="0" borderId="2" xfId="0" applyFont="1" applyBorder="1" applyAlignment="1">
      <alignment horizontal="center" vertical="center"/>
    </xf>
    <xf numFmtId="38" fontId="16" fillId="0" borderId="50" xfId="1" applyFont="1" applyBorder="1" applyAlignment="1" applyProtection="1">
      <alignment horizontal="center" vertical="center"/>
      <protection locked="0"/>
    </xf>
    <xf numFmtId="38" fontId="16" fillId="0" borderId="51" xfId="1" applyFont="1" applyBorder="1" applyAlignment="1" applyProtection="1">
      <alignment horizontal="center" vertical="center"/>
      <protection locked="0"/>
    </xf>
    <xf numFmtId="38" fontId="16" fillId="0" borderId="54" xfId="1" applyFont="1" applyBorder="1" applyAlignment="1" applyProtection="1">
      <alignment horizontal="center" vertical="center"/>
      <protection locked="0"/>
    </xf>
    <xf numFmtId="38" fontId="1" fillId="0" borderId="6" xfId="1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1" fontId="6" fillId="0" borderId="55" xfId="1" applyNumberFormat="1" applyFont="1" applyBorder="1" applyAlignment="1">
      <alignment vertical="distributed" textRotation="255"/>
    </xf>
    <xf numFmtId="0" fontId="6" fillId="0" borderId="56" xfId="0" applyFont="1" applyBorder="1" applyAlignment="1">
      <alignment vertical="distributed" textRotation="255"/>
    </xf>
    <xf numFmtId="0" fontId="6" fillId="0" borderId="32" xfId="0" applyFont="1" applyBorder="1" applyAlignment="1">
      <alignment vertical="distributed" textRotation="255"/>
    </xf>
    <xf numFmtId="177" fontId="8" fillId="0" borderId="6" xfId="1" applyNumberFormat="1" applyFont="1" applyBorder="1" applyAlignment="1">
      <alignment horizontal="left"/>
    </xf>
    <xf numFmtId="0" fontId="8" fillId="0" borderId="33" xfId="0" applyFont="1" applyBorder="1"/>
    <xf numFmtId="38" fontId="7" fillId="0" borderId="6" xfId="1" applyFont="1" applyBorder="1" applyAlignment="1">
      <alignment horizontal="center" vertical="center"/>
    </xf>
    <xf numFmtId="38" fontId="7" fillId="0" borderId="37" xfId="1" applyFont="1" applyBorder="1" applyAlignment="1">
      <alignment horizontal="center" vertical="center"/>
    </xf>
    <xf numFmtId="38" fontId="8" fillId="0" borderId="6" xfId="1" applyFont="1" applyBorder="1" applyAlignment="1">
      <alignment horizontal="distributed" vertical="center" wrapText="1"/>
    </xf>
    <xf numFmtId="0" fontId="10" fillId="0" borderId="1" xfId="0" applyFont="1" applyBorder="1" applyAlignment="1">
      <alignment horizontal="center" vertical="center"/>
    </xf>
    <xf numFmtId="1" fontId="6" fillId="0" borderId="28" xfId="1" applyNumberFormat="1" applyFont="1" applyBorder="1" applyAlignment="1">
      <alignment vertical="distributed" textRotation="255"/>
    </xf>
    <xf numFmtId="0" fontId="6" fillId="0" borderId="18" xfId="0" applyFont="1" applyBorder="1" applyAlignment="1">
      <alignment vertical="distributed" textRotation="255"/>
    </xf>
    <xf numFmtId="0" fontId="6" fillId="0" borderId="15" xfId="0" applyFont="1" applyBorder="1" applyAlignment="1">
      <alignment vertical="distributed" textRotation="255"/>
    </xf>
    <xf numFmtId="38" fontId="8" fillId="0" borderId="6" xfId="1" applyFont="1" applyBorder="1" applyAlignment="1">
      <alignment horizontal="left"/>
    </xf>
    <xf numFmtId="38" fontId="25" fillId="0" borderId="28" xfId="1" applyFont="1" applyBorder="1" applyAlignment="1">
      <alignment horizontal="center" vertical="center" wrapText="1"/>
    </xf>
    <xf numFmtId="38" fontId="25" fillId="0" borderId="15" xfId="1" applyFont="1" applyBorder="1" applyAlignment="1">
      <alignment horizontal="center" vertical="center" wrapText="1"/>
    </xf>
    <xf numFmtId="38" fontId="16" fillId="0" borderId="6" xfId="1" applyFont="1" applyBorder="1" applyAlignment="1" applyProtection="1">
      <alignment horizontal="center" vertical="center"/>
      <protection locked="0"/>
    </xf>
    <xf numFmtId="38" fontId="16" fillId="0" borderId="37" xfId="1" applyFont="1" applyBorder="1" applyAlignment="1" applyProtection="1">
      <alignment horizontal="center" vertical="center"/>
      <protection locked="0"/>
    </xf>
    <xf numFmtId="38" fontId="16" fillId="0" borderId="33" xfId="1" applyFont="1" applyBorder="1" applyAlignment="1" applyProtection="1">
      <alignment horizontal="center" vertical="center"/>
      <protection locked="0"/>
    </xf>
    <xf numFmtId="38" fontId="6" fillId="0" borderId="15" xfId="1" applyFont="1" applyBorder="1" applyAlignment="1">
      <alignment horizontal="center" vertical="center" wrapText="1"/>
    </xf>
    <xf numFmtId="38" fontId="34" fillId="0" borderId="6" xfId="1" applyFont="1" applyBorder="1" applyAlignment="1">
      <alignment horizontal="distributed" vertical="center"/>
    </xf>
    <xf numFmtId="38" fontId="34" fillId="0" borderId="37" xfId="1" applyFont="1" applyBorder="1" applyAlignment="1">
      <alignment horizontal="distributed" vertical="center"/>
    </xf>
    <xf numFmtId="38" fontId="34" fillId="0" borderId="33" xfId="1" applyFont="1" applyBorder="1" applyAlignment="1">
      <alignment horizontal="distributed" vertical="center"/>
    </xf>
    <xf numFmtId="38" fontId="8" fillId="0" borderId="37" xfId="1" applyFont="1" applyBorder="1" applyAlignment="1">
      <alignment horizontal="distributed"/>
    </xf>
    <xf numFmtId="38" fontId="8" fillId="0" borderId="33" xfId="1" applyFont="1" applyBorder="1" applyAlignment="1">
      <alignment horizontal="distributed"/>
    </xf>
    <xf numFmtId="38" fontId="1" fillId="0" borderId="6" xfId="1" applyFont="1" applyBorder="1" applyAlignment="1">
      <alignment horizontal="left" wrapText="1"/>
    </xf>
    <xf numFmtId="0" fontId="0" fillId="0" borderId="37" xfId="0" applyBorder="1"/>
    <xf numFmtId="0" fontId="0" fillId="0" borderId="33" xfId="0" applyBorder="1"/>
    <xf numFmtId="38" fontId="1" fillId="0" borderId="37" xfId="1" applyFont="1" applyBorder="1" applyAlignment="1">
      <alignment horizontal="left"/>
    </xf>
    <xf numFmtId="38" fontId="1" fillId="0" borderId="33" xfId="1" applyFont="1" applyBorder="1" applyAlignment="1">
      <alignment horizontal="left"/>
    </xf>
    <xf numFmtId="38" fontId="8" fillId="0" borderId="37" xfId="1" applyFont="1" applyBorder="1" applyAlignment="1">
      <alignment horizontal="left"/>
    </xf>
    <xf numFmtId="38" fontId="8" fillId="0" borderId="33" xfId="1" applyFont="1" applyBorder="1" applyAlignment="1">
      <alignment horizontal="left"/>
    </xf>
    <xf numFmtId="38" fontId="8" fillId="0" borderId="33" xfId="1" applyFont="1" applyBorder="1" applyAlignment="1">
      <alignment horizontal="distributed" vertical="center"/>
    </xf>
    <xf numFmtId="38" fontId="8" fillId="0" borderId="6" xfId="1" applyFont="1" applyBorder="1" applyAlignment="1">
      <alignment horizontal="left" vertical="center"/>
    </xf>
    <xf numFmtId="0" fontId="8" fillId="0" borderId="33" xfId="0" applyFont="1" applyBorder="1" applyAlignment="1">
      <alignment vertical="center"/>
    </xf>
    <xf numFmtId="38" fontId="8" fillId="0" borderId="37" xfId="1" applyFont="1" applyBorder="1" applyAlignment="1">
      <alignment horizontal="left" vertical="center"/>
    </xf>
    <xf numFmtId="38" fontId="8" fillId="0" borderId="33" xfId="1" applyFont="1" applyBorder="1" applyAlignment="1">
      <alignment horizontal="left" vertical="center"/>
    </xf>
    <xf numFmtId="38" fontId="25" fillId="0" borderId="26" xfId="1" applyFont="1" applyBorder="1" applyAlignment="1">
      <alignment horizontal="center" vertical="center" wrapText="1"/>
    </xf>
    <xf numFmtId="1" fontId="6" fillId="0" borderId="10" xfId="1" applyNumberFormat="1" applyFont="1" applyBorder="1" applyAlignment="1">
      <alignment vertical="distributed" textRotation="255"/>
    </xf>
    <xf numFmtId="0" fontId="6" fillId="0" borderId="11" xfId="0" applyFont="1" applyBorder="1" applyAlignment="1">
      <alignment vertical="distributed" textRotation="255"/>
    </xf>
    <xf numFmtId="0" fontId="6" fillId="0" borderId="17" xfId="0" applyFont="1" applyBorder="1" applyAlignment="1">
      <alignment vertical="distributed" textRotation="255"/>
    </xf>
    <xf numFmtId="0" fontId="13" fillId="0" borderId="30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13" fillId="0" borderId="57" xfId="0" applyFont="1" applyBorder="1" applyAlignment="1">
      <alignment vertical="center"/>
    </xf>
    <xf numFmtId="0" fontId="13" fillId="0" borderId="54" xfId="0" applyFont="1" applyBorder="1" applyAlignment="1">
      <alignment vertical="center"/>
    </xf>
    <xf numFmtId="0" fontId="13" fillId="0" borderId="57" xfId="0" applyFont="1" applyBorder="1"/>
    <xf numFmtId="0" fontId="13" fillId="0" borderId="54" xfId="0" applyFont="1" applyBorder="1"/>
    <xf numFmtId="0" fontId="8" fillId="0" borderId="57" xfId="0" applyFont="1" applyBorder="1"/>
    <xf numFmtId="0" fontId="13" fillId="0" borderId="57" xfId="0" applyFont="1" applyBorder="1" applyAlignment="1">
      <alignment horizontal="left" vertical="center"/>
    </xf>
    <xf numFmtId="38" fontId="6" fillId="0" borderId="8" xfId="1" applyFont="1" applyBorder="1" applyAlignment="1">
      <alignment horizontal="left" vertical="center" wrapText="1"/>
    </xf>
    <xf numFmtId="38" fontId="6" fillId="0" borderId="8" xfId="1" applyFont="1" applyBorder="1" applyAlignment="1">
      <alignment horizontal="left" vertical="center"/>
    </xf>
    <xf numFmtId="38" fontId="8" fillId="0" borderId="9" xfId="1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0" fontId="8" fillId="0" borderId="21" xfId="0" applyFont="1" applyBorder="1" applyAlignment="1">
      <alignment horizontal="distributed"/>
    </xf>
    <xf numFmtId="38" fontId="16" fillId="0" borderId="5" xfId="1" applyFont="1" applyBorder="1" applyAlignment="1" applyProtection="1">
      <alignment horizontal="center" vertical="center"/>
      <protection locked="0"/>
    </xf>
    <xf numFmtId="38" fontId="16" fillId="0" borderId="1" xfId="1" applyFont="1" applyBorder="1" applyAlignment="1" applyProtection="1">
      <alignment horizontal="center" vertical="center"/>
      <protection locked="0"/>
    </xf>
    <xf numFmtId="38" fontId="16" fillId="0" borderId="23" xfId="1" applyFont="1" applyBorder="1" applyAlignment="1" applyProtection="1">
      <alignment horizontal="center" vertical="center"/>
      <protection locked="0"/>
    </xf>
    <xf numFmtId="1" fontId="6" fillId="0" borderId="18" xfId="1" applyNumberFormat="1" applyFont="1" applyBorder="1" applyAlignment="1">
      <alignment vertical="distributed" textRotation="255"/>
    </xf>
    <xf numFmtId="38" fontId="1" fillId="0" borderId="8" xfId="1" applyFont="1" applyBorder="1" applyAlignment="1">
      <alignment horizontal="left" vertical="center"/>
    </xf>
    <xf numFmtId="38" fontId="13" fillId="0" borderId="8" xfId="1" applyFont="1" applyBorder="1" applyAlignment="1">
      <alignment horizontal="left"/>
    </xf>
    <xf numFmtId="38" fontId="34" fillId="0" borderId="8" xfId="1" applyFont="1" applyBorder="1" applyAlignment="1">
      <alignment horizontal="left" vertical="center" wrapText="1"/>
    </xf>
    <xf numFmtId="38" fontId="8" fillId="0" borderId="0" xfId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38" fontId="8" fillId="0" borderId="6" xfId="1" applyFont="1" applyBorder="1" applyAlignment="1">
      <alignment horizontal="distributed" wrapText="1"/>
    </xf>
    <xf numFmtId="38" fontId="8" fillId="0" borderId="3" xfId="1" applyFont="1" applyBorder="1" applyAlignment="1">
      <alignment horizontal="left" vertical="center" wrapText="1"/>
    </xf>
    <xf numFmtId="38" fontId="8" fillId="0" borderId="3" xfId="1" applyFont="1" applyBorder="1" applyAlignment="1">
      <alignment horizontal="left" vertical="center"/>
    </xf>
    <xf numFmtId="38" fontId="8" fillId="0" borderId="37" xfId="1" applyFont="1" applyBorder="1" applyAlignment="1">
      <alignment horizontal="distributed" vertical="center" wrapText="1"/>
    </xf>
    <xf numFmtId="38" fontId="8" fillId="0" borderId="33" xfId="1" applyFont="1" applyBorder="1" applyAlignment="1">
      <alignment horizontal="distributed" vertical="center" wrapText="1"/>
    </xf>
    <xf numFmtId="1" fontId="6" fillId="0" borderId="28" xfId="1" applyNumberFormat="1" applyFont="1" applyBorder="1" applyAlignment="1">
      <alignment vertical="distributed" textRotation="255" justifyLastLine="1"/>
    </xf>
    <xf numFmtId="0" fontId="6" fillId="0" borderId="18" xfId="0" applyFont="1" applyBorder="1" applyAlignment="1">
      <alignment vertical="distributed" textRotation="255" justifyLastLine="1"/>
    </xf>
    <xf numFmtId="0" fontId="6" fillId="0" borderId="15" xfId="0" applyFont="1" applyBorder="1" applyAlignment="1">
      <alignment vertical="distributed" justifyLastLine="1"/>
    </xf>
    <xf numFmtId="1" fontId="6" fillId="0" borderId="53" xfId="1" applyNumberFormat="1" applyFont="1" applyBorder="1" applyAlignment="1">
      <alignment vertical="distributed" textRotation="255" justifyLastLine="1"/>
    </xf>
    <xf numFmtId="0" fontId="6" fillId="0" borderId="19" xfId="0" applyFont="1" applyBorder="1" applyAlignment="1">
      <alignment vertical="distributed" textRotation="255" justifyLastLine="1"/>
    </xf>
    <xf numFmtId="0" fontId="6" fillId="0" borderId="20" xfId="0" applyFont="1" applyBorder="1" applyAlignment="1">
      <alignment vertical="distributed" justifyLastLine="1"/>
    </xf>
    <xf numFmtId="1" fontId="6" fillId="0" borderId="55" xfId="1" applyNumberFormat="1" applyFont="1" applyBorder="1" applyAlignment="1">
      <alignment vertical="distributed" textRotation="255" justifyLastLine="1"/>
    </xf>
    <xf numFmtId="0" fontId="6" fillId="0" borderId="56" xfId="0" applyFont="1" applyBorder="1" applyAlignment="1">
      <alignment vertical="distributed" textRotation="255" justifyLastLine="1"/>
    </xf>
    <xf numFmtId="0" fontId="6" fillId="0" borderId="32" xfId="0" applyFont="1" applyBorder="1" applyAlignment="1">
      <alignment vertical="distributed" justifyLastLine="1"/>
    </xf>
    <xf numFmtId="0" fontId="3" fillId="0" borderId="1" xfId="0" applyFont="1" applyBorder="1" applyAlignment="1">
      <alignment horizontal="right"/>
    </xf>
    <xf numFmtId="38" fontId="0" fillId="0" borderId="28" xfId="1" applyFont="1" applyBorder="1" applyAlignment="1">
      <alignment horizontal="center" vertical="center" wrapText="1"/>
    </xf>
    <xf numFmtId="38" fontId="2" fillId="0" borderId="15" xfId="1" applyFont="1" applyBorder="1" applyAlignment="1">
      <alignment horizontal="center" vertical="center"/>
    </xf>
    <xf numFmtId="38" fontId="2" fillId="0" borderId="28" xfId="1" applyBorder="1" applyAlignment="1">
      <alignment horizontal="center" vertical="center" wrapText="1"/>
    </xf>
    <xf numFmtId="38" fontId="2" fillId="0" borderId="15" xfId="1" applyBorder="1" applyAlignment="1">
      <alignment horizontal="center" vertical="center" wrapText="1"/>
    </xf>
    <xf numFmtId="38" fontId="11" fillId="0" borderId="6" xfId="1" applyFont="1" applyBorder="1" applyAlignment="1">
      <alignment horizontal="center" vertical="center"/>
    </xf>
    <xf numFmtId="38" fontId="11" fillId="0" borderId="37" xfId="1" applyFont="1" applyBorder="1" applyAlignment="1">
      <alignment horizontal="center" vertical="center"/>
    </xf>
    <xf numFmtId="38" fontId="11" fillId="0" borderId="33" xfId="1" applyFont="1" applyBorder="1" applyAlignment="1">
      <alignment horizontal="center" vertical="center"/>
    </xf>
    <xf numFmtId="177" fontId="6" fillId="0" borderId="28" xfId="1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/>
    </xf>
    <xf numFmtId="1" fontId="3" fillId="0" borderId="28" xfId="1" applyNumberFormat="1" applyFont="1" applyBorder="1" applyAlignment="1">
      <alignment vertical="distributed" textRotation="255" justifyLastLine="1"/>
    </xf>
    <xf numFmtId="0" fontId="3" fillId="0" borderId="18" xfId="0" applyFont="1" applyBorder="1" applyAlignment="1">
      <alignment vertical="distributed" textRotation="255" justifyLastLine="1"/>
    </xf>
    <xf numFmtId="0" fontId="3" fillId="0" borderId="15" xfId="0" applyFont="1" applyBorder="1" applyAlignment="1">
      <alignment vertical="distributed" justifyLastLine="1"/>
    </xf>
    <xf numFmtId="38" fontId="12" fillId="0" borderId="6" xfId="1" applyFont="1" applyBorder="1" applyAlignment="1">
      <alignment horizontal="center" vertical="center"/>
    </xf>
    <xf numFmtId="38" fontId="12" fillId="0" borderId="37" xfId="1" applyFont="1" applyBorder="1" applyAlignment="1">
      <alignment horizontal="center" vertical="center"/>
    </xf>
    <xf numFmtId="38" fontId="12" fillId="0" borderId="33" xfId="1" applyFont="1" applyBorder="1" applyAlignment="1">
      <alignment horizontal="center" vertical="center"/>
    </xf>
    <xf numFmtId="38" fontId="1" fillId="0" borderId="6" xfId="1" applyFont="1" applyBorder="1" applyAlignment="1"/>
    <xf numFmtId="38" fontId="1" fillId="0" borderId="37" xfId="1" applyFont="1" applyBorder="1" applyAlignment="1"/>
    <xf numFmtId="38" fontId="1" fillId="0" borderId="33" xfId="1" applyFont="1" applyBorder="1" applyAlignment="1"/>
    <xf numFmtId="177" fontId="8" fillId="0" borderId="6" xfId="1" applyNumberFormat="1" applyFont="1" applyBorder="1" applyAlignment="1"/>
    <xf numFmtId="38" fontId="8" fillId="0" borderId="6" xfId="1" applyFont="1" applyBorder="1" applyAlignment="1"/>
    <xf numFmtId="0" fontId="15" fillId="0" borderId="1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38" fontId="8" fillId="0" borderId="6" xfId="1" applyFont="1" applyBorder="1" applyAlignment="1">
      <alignment wrapText="1"/>
    </xf>
    <xf numFmtId="0" fontId="8" fillId="0" borderId="37" xfId="0" applyFont="1" applyBorder="1" applyAlignment="1">
      <alignment wrapText="1"/>
    </xf>
    <xf numFmtId="0" fontId="8" fillId="0" borderId="33" xfId="0" applyFont="1" applyBorder="1" applyAlignment="1">
      <alignment wrapText="1"/>
    </xf>
    <xf numFmtId="0" fontId="8" fillId="0" borderId="37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38" fontId="14" fillId="0" borderId="6" xfId="1" applyFont="1" applyBorder="1" applyAlignment="1">
      <alignment horizontal="center" vertical="center"/>
    </xf>
    <xf numFmtId="38" fontId="14" fillId="0" borderId="37" xfId="1" applyFont="1" applyBorder="1" applyAlignment="1">
      <alignment horizontal="center" vertical="center"/>
    </xf>
    <xf numFmtId="38" fontId="14" fillId="0" borderId="33" xfId="1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" fillId="0" borderId="37" xfId="0" applyFont="1" applyBorder="1"/>
    <xf numFmtId="0" fontId="1" fillId="0" borderId="33" xfId="0" applyFont="1" applyBorder="1"/>
    <xf numFmtId="38" fontId="8" fillId="0" borderId="6" xfId="1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38" fontId="11" fillId="0" borderId="8" xfId="1" applyFont="1" applyBorder="1" applyAlignment="1">
      <alignment horizontal="center" vertical="center"/>
    </xf>
    <xf numFmtId="38" fontId="11" fillId="0" borderId="21" xfId="1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1" fontId="3" fillId="0" borderId="53" xfId="1" applyNumberFormat="1" applyFont="1" applyBorder="1" applyAlignment="1">
      <alignment vertical="distributed" textRotation="255" justifyLastLine="1"/>
    </xf>
    <xf numFmtId="0" fontId="3" fillId="0" borderId="19" xfId="0" applyFont="1" applyBorder="1" applyAlignment="1">
      <alignment vertical="distributed" textRotation="255" justifyLastLine="1"/>
    </xf>
    <xf numFmtId="0" fontId="3" fillId="0" borderId="20" xfId="0" applyFont="1" applyBorder="1" applyAlignment="1">
      <alignment vertical="distributed" justifyLastLine="1"/>
    </xf>
    <xf numFmtId="177" fontId="6" fillId="0" borderId="31" xfId="1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/>
    </xf>
    <xf numFmtId="1" fontId="3" fillId="0" borderId="58" xfId="1" applyNumberFormat="1" applyFont="1" applyBorder="1" applyAlignment="1">
      <alignment vertical="distributed" textRotation="255" justifyLastLine="1"/>
    </xf>
    <xf numFmtId="0" fontId="3" fillId="0" borderId="26" xfId="0" applyFont="1" applyBorder="1" applyAlignment="1">
      <alignment vertical="distributed" justifyLastLine="1"/>
    </xf>
    <xf numFmtId="38" fontId="13" fillId="0" borderId="38" xfId="1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0" fontId="13" fillId="0" borderId="49" xfId="0" applyFont="1" applyBorder="1" applyAlignment="1">
      <alignment vertical="center"/>
    </xf>
    <xf numFmtId="38" fontId="13" fillId="0" borderId="38" xfId="1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13" fillId="0" borderId="49" xfId="0" applyFont="1" applyBorder="1" applyAlignment="1">
      <alignment horizontal="left" vertical="center"/>
    </xf>
    <xf numFmtId="38" fontId="13" fillId="0" borderId="43" xfId="1" applyFont="1" applyBorder="1" applyAlignment="1">
      <alignment horizontal="left"/>
    </xf>
    <xf numFmtId="0" fontId="13" fillId="0" borderId="64" xfId="0" applyFont="1" applyBorder="1"/>
    <xf numFmtId="0" fontId="13" fillId="0" borderId="65" xfId="0" applyFont="1" applyBorder="1"/>
    <xf numFmtId="38" fontId="13" fillId="0" borderId="34" xfId="1" applyFont="1" applyBorder="1" applyAlignment="1"/>
    <xf numFmtId="0" fontId="13" fillId="0" borderId="1" xfId="0" applyFont="1" applyBorder="1"/>
    <xf numFmtId="0" fontId="13" fillId="0" borderId="30" xfId="0" applyFont="1" applyBorder="1"/>
    <xf numFmtId="38" fontId="8" fillId="0" borderId="52" xfId="1" applyFont="1" applyBorder="1" applyAlignment="1">
      <alignment wrapText="1"/>
    </xf>
    <xf numFmtId="0" fontId="0" fillId="0" borderId="57" xfId="0" applyBorder="1"/>
    <xf numFmtId="38" fontId="8" fillId="0" borderId="52" xfId="1" applyFont="1" applyBorder="1" applyAlignment="1">
      <alignment horizontal="left" vertical="center" wrapText="1"/>
    </xf>
    <xf numFmtId="0" fontId="8" fillId="0" borderId="57" xfId="0" applyFont="1" applyBorder="1" applyAlignment="1">
      <alignment horizontal="left" vertical="center"/>
    </xf>
    <xf numFmtId="38" fontId="8" fillId="0" borderId="6" xfId="1" applyFont="1" applyBorder="1" applyAlignment="1">
      <alignment horizontal="center" vertical="center"/>
    </xf>
    <xf numFmtId="38" fontId="8" fillId="0" borderId="37" xfId="1" applyFont="1" applyBorder="1" applyAlignment="1">
      <alignment horizontal="center" vertical="center"/>
    </xf>
    <xf numFmtId="38" fontId="8" fillId="0" borderId="33" xfId="1" applyFont="1" applyBorder="1" applyAlignment="1">
      <alignment horizontal="center" vertical="center"/>
    </xf>
    <xf numFmtId="38" fontId="12" fillId="0" borderId="51" xfId="1" applyFont="1" applyBorder="1" applyAlignment="1">
      <alignment horizontal="center" vertical="center"/>
    </xf>
    <xf numFmtId="38" fontId="12" fillId="0" borderId="54" xfId="1" applyFont="1" applyBorder="1" applyAlignment="1">
      <alignment horizontal="center" vertical="center"/>
    </xf>
    <xf numFmtId="38" fontId="2" fillId="0" borderId="26" xfId="1" applyFont="1" applyBorder="1" applyAlignment="1">
      <alignment horizontal="center" vertical="center"/>
    </xf>
    <xf numFmtId="38" fontId="2" fillId="0" borderId="26" xfId="1" applyBorder="1" applyAlignment="1">
      <alignment horizontal="center" vertical="center" wrapText="1"/>
    </xf>
    <xf numFmtId="38" fontId="43" fillId="0" borderId="8" xfId="1" applyFont="1" applyBorder="1" applyAlignment="1">
      <alignment horizontal="left" vertical="center" wrapText="1"/>
    </xf>
    <xf numFmtId="3" fontId="19" fillId="0" borderId="11" xfId="0" applyNumberFormat="1" applyFont="1" applyBorder="1" applyAlignment="1">
      <alignment horizontal="center" vertical="center" textRotation="255"/>
    </xf>
    <xf numFmtId="3" fontId="19" fillId="0" borderId="17" xfId="0" applyNumberFormat="1" applyFont="1" applyBorder="1" applyAlignment="1">
      <alignment horizontal="center" vertical="center" textRotation="255"/>
    </xf>
    <xf numFmtId="3" fontId="19" fillId="0" borderId="60" xfId="0" applyNumberFormat="1" applyFont="1" applyBorder="1" applyAlignment="1">
      <alignment horizontal="center" vertical="center" textRotation="255"/>
    </xf>
    <xf numFmtId="3" fontId="19" fillId="0" borderId="62" xfId="0" applyNumberFormat="1" applyFont="1" applyBorder="1" applyAlignment="1">
      <alignment horizontal="center" vertical="center" textRotation="255"/>
    </xf>
    <xf numFmtId="3" fontId="0" fillId="0" borderId="4" xfId="0" applyNumberFormat="1" applyBorder="1" applyAlignment="1">
      <alignment horizontal="center" wrapText="1"/>
    </xf>
    <xf numFmtId="3" fontId="0" fillId="0" borderId="7" xfId="0" applyNumberFormat="1" applyBorder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0" fillId="0" borderId="2" xfId="0" applyNumberFormat="1" applyBorder="1" applyAlignment="1">
      <alignment horizontal="center" wrapText="1"/>
    </xf>
    <xf numFmtId="38" fontId="1" fillId="0" borderId="0" xfId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CC99"/>
      <color rgb="FFB8F8BA"/>
      <color rgb="FFFFFF99"/>
      <color rgb="FFFFFF66"/>
      <color rgb="FFFFCCFF"/>
      <color rgb="FF66FFCC"/>
      <color rgb="FFFFCCCC"/>
      <color rgb="FF0000FF"/>
      <color rgb="FF1D02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124</xdr:row>
      <xdr:rowOff>0</xdr:rowOff>
    </xdr:from>
    <xdr:to>
      <xdr:col>3</xdr:col>
      <xdr:colOff>0</xdr:colOff>
      <xdr:row>127</xdr:row>
      <xdr:rowOff>0</xdr:rowOff>
    </xdr:to>
    <xdr:sp macro="" textlink="">
      <xdr:nvSpPr>
        <xdr:cNvPr id="2049" name="Line 7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>
          <a:spLocks noChangeShapeType="1"/>
        </xdr:cNvSpPr>
      </xdr:nvSpPr>
      <xdr:spPr bwMode="auto">
        <a:xfrm>
          <a:off x="0" y="61836300"/>
          <a:ext cx="1962150" cy="1571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92</xdr:row>
      <xdr:rowOff>9525</xdr:rowOff>
    </xdr:from>
    <xdr:to>
      <xdr:col>3</xdr:col>
      <xdr:colOff>0</xdr:colOff>
      <xdr:row>94</xdr:row>
      <xdr:rowOff>428625</xdr:rowOff>
    </xdr:to>
    <xdr:sp macro="" textlink="">
      <xdr:nvSpPr>
        <xdr:cNvPr id="2050" name="Line 8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>
          <a:spLocks noChangeShapeType="1"/>
        </xdr:cNvSpPr>
      </xdr:nvSpPr>
      <xdr:spPr bwMode="auto">
        <a:xfrm>
          <a:off x="9525" y="46548675"/>
          <a:ext cx="1952625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63</xdr:row>
      <xdr:rowOff>16070</xdr:rowOff>
    </xdr:from>
    <xdr:to>
      <xdr:col>3</xdr:col>
      <xdr:colOff>0</xdr:colOff>
      <xdr:row>65</xdr:row>
      <xdr:rowOff>459059</xdr:rowOff>
    </xdr:to>
    <xdr:sp macro="" textlink="">
      <xdr:nvSpPr>
        <xdr:cNvPr id="2051" name="Line 9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>
          <a:spLocks noChangeShapeType="1"/>
        </xdr:cNvSpPr>
      </xdr:nvSpPr>
      <xdr:spPr bwMode="auto">
        <a:xfrm>
          <a:off x="0" y="31504599"/>
          <a:ext cx="1961029" cy="13170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33</xdr:row>
      <xdr:rowOff>9525</xdr:rowOff>
    </xdr:from>
    <xdr:to>
      <xdr:col>2</xdr:col>
      <xdr:colOff>671079</xdr:colOff>
      <xdr:row>35</xdr:row>
      <xdr:rowOff>508720</xdr:rowOff>
    </xdr:to>
    <xdr:sp macro="" textlink="">
      <xdr:nvSpPr>
        <xdr:cNvPr id="2052" name="Line 10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>
          <a:spLocks noChangeShapeType="1"/>
        </xdr:cNvSpPr>
      </xdr:nvSpPr>
      <xdr:spPr bwMode="auto">
        <a:xfrm>
          <a:off x="19050" y="16093786"/>
          <a:ext cx="1929245" cy="151663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3</xdr:col>
      <xdr:colOff>9525</xdr:colOff>
      <xdr:row>4</xdr:row>
      <xdr:rowOff>19050</xdr:rowOff>
    </xdr:to>
    <xdr:sp macro="" textlink="">
      <xdr:nvSpPr>
        <xdr:cNvPr id="2053" name="Line 11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>
          <a:spLocks noChangeShapeType="1"/>
        </xdr:cNvSpPr>
      </xdr:nvSpPr>
      <xdr:spPr bwMode="auto">
        <a:xfrm>
          <a:off x="0" y="400050"/>
          <a:ext cx="1971675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122</xdr:row>
      <xdr:rowOff>9525</xdr:rowOff>
    </xdr:from>
    <xdr:to>
      <xdr:col>2</xdr:col>
      <xdr:colOff>581025</xdr:colOff>
      <xdr:row>124</xdr:row>
      <xdr:rowOff>485775</xdr:rowOff>
    </xdr:to>
    <xdr:sp macro="" textlink="">
      <xdr:nvSpPr>
        <xdr:cNvPr id="11265" name="Line 8">
          <a:extLst>
            <a:ext uri="{FF2B5EF4-FFF2-40B4-BE49-F238E27FC236}">
              <a16:creationId xmlns:a16="http://schemas.microsoft.com/office/drawing/2014/main" id="{00000000-0008-0000-0900-0000012C0000}"/>
            </a:ext>
          </a:extLst>
        </xdr:cNvPr>
        <xdr:cNvSpPr>
          <a:spLocks noChangeShapeType="1"/>
        </xdr:cNvSpPr>
      </xdr:nvSpPr>
      <xdr:spPr bwMode="auto">
        <a:xfrm>
          <a:off x="28575" y="61588650"/>
          <a:ext cx="1838325" cy="1504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64213</xdr:colOff>
      <xdr:row>91</xdr:row>
      <xdr:rowOff>42809</xdr:rowOff>
    </xdr:from>
    <xdr:to>
      <xdr:col>3</xdr:col>
      <xdr:colOff>19050</xdr:colOff>
      <xdr:row>94</xdr:row>
      <xdr:rowOff>0</xdr:rowOff>
    </xdr:to>
    <xdr:sp macro="" textlink="">
      <xdr:nvSpPr>
        <xdr:cNvPr id="11266" name="Line 10">
          <a:extLst>
            <a:ext uri="{FF2B5EF4-FFF2-40B4-BE49-F238E27FC236}">
              <a16:creationId xmlns:a16="http://schemas.microsoft.com/office/drawing/2014/main" id="{00000000-0008-0000-0900-0000022C0000}"/>
            </a:ext>
          </a:extLst>
        </xdr:cNvPr>
        <xdr:cNvSpPr>
          <a:spLocks noChangeShapeType="1"/>
        </xdr:cNvSpPr>
      </xdr:nvSpPr>
      <xdr:spPr bwMode="auto">
        <a:xfrm>
          <a:off x="64213" y="46629691"/>
          <a:ext cx="1902646" cy="13056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63</xdr:row>
      <xdr:rowOff>19050</xdr:rowOff>
    </xdr:from>
    <xdr:to>
      <xdr:col>2</xdr:col>
      <xdr:colOff>631432</xdr:colOff>
      <xdr:row>65</xdr:row>
      <xdr:rowOff>470899</xdr:rowOff>
    </xdr:to>
    <xdr:sp macro="" textlink="">
      <xdr:nvSpPr>
        <xdr:cNvPr id="11267" name="Line 11">
          <a:extLst>
            <a:ext uri="{FF2B5EF4-FFF2-40B4-BE49-F238E27FC236}">
              <a16:creationId xmlns:a16="http://schemas.microsoft.com/office/drawing/2014/main" id="{00000000-0008-0000-0900-0000032C0000}"/>
            </a:ext>
          </a:extLst>
        </xdr:cNvPr>
        <xdr:cNvSpPr>
          <a:spLocks noChangeShapeType="1"/>
        </xdr:cNvSpPr>
      </xdr:nvSpPr>
      <xdr:spPr bwMode="auto">
        <a:xfrm>
          <a:off x="0" y="31098376"/>
          <a:ext cx="1926404" cy="1361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3</xdr:col>
      <xdr:colOff>0</xdr:colOff>
      <xdr:row>36</xdr:row>
      <xdr:rowOff>0</xdr:rowOff>
    </xdr:to>
    <xdr:sp macro="" textlink="">
      <xdr:nvSpPr>
        <xdr:cNvPr id="11268" name="Line 12">
          <a:extLst>
            <a:ext uri="{FF2B5EF4-FFF2-40B4-BE49-F238E27FC236}">
              <a16:creationId xmlns:a16="http://schemas.microsoft.com/office/drawing/2014/main" id="{00000000-0008-0000-0900-0000042C0000}"/>
            </a:ext>
          </a:extLst>
        </xdr:cNvPr>
        <xdr:cNvSpPr>
          <a:spLocks noChangeShapeType="1"/>
        </xdr:cNvSpPr>
      </xdr:nvSpPr>
      <xdr:spPr bwMode="auto">
        <a:xfrm>
          <a:off x="0" y="15603876"/>
          <a:ext cx="1947809" cy="144480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53510</xdr:colOff>
      <xdr:row>1</xdr:row>
      <xdr:rowOff>1</xdr:rowOff>
    </xdr:from>
    <xdr:to>
      <xdr:col>3</xdr:col>
      <xdr:colOff>0</xdr:colOff>
      <xdr:row>4</xdr:row>
      <xdr:rowOff>21406</xdr:rowOff>
    </xdr:to>
    <xdr:sp macro="" textlink="">
      <xdr:nvSpPr>
        <xdr:cNvPr id="11269" name="Line 13">
          <a:extLst>
            <a:ext uri="{FF2B5EF4-FFF2-40B4-BE49-F238E27FC236}">
              <a16:creationId xmlns:a16="http://schemas.microsoft.com/office/drawing/2014/main" id="{00000000-0008-0000-0900-0000052C0000}"/>
            </a:ext>
          </a:extLst>
        </xdr:cNvPr>
        <xdr:cNvSpPr>
          <a:spLocks noChangeShapeType="1"/>
        </xdr:cNvSpPr>
      </xdr:nvSpPr>
      <xdr:spPr bwMode="auto">
        <a:xfrm>
          <a:off x="53510" y="428091"/>
          <a:ext cx="1894299" cy="13805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121</xdr:row>
      <xdr:rowOff>495300</xdr:rowOff>
    </xdr:from>
    <xdr:to>
      <xdr:col>2</xdr:col>
      <xdr:colOff>685800</xdr:colOff>
      <xdr:row>124</xdr:row>
      <xdr:rowOff>485775</xdr:rowOff>
    </xdr:to>
    <xdr:sp macro="" textlink="">
      <xdr:nvSpPr>
        <xdr:cNvPr id="12289" name="Line 6">
          <a:extLst>
            <a:ext uri="{FF2B5EF4-FFF2-40B4-BE49-F238E27FC236}">
              <a16:creationId xmlns:a16="http://schemas.microsoft.com/office/drawing/2014/main" id="{00000000-0008-0000-0A00-000001300000}"/>
            </a:ext>
          </a:extLst>
        </xdr:cNvPr>
        <xdr:cNvSpPr>
          <a:spLocks noChangeShapeType="1"/>
        </xdr:cNvSpPr>
      </xdr:nvSpPr>
      <xdr:spPr bwMode="auto">
        <a:xfrm>
          <a:off x="0" y="61722000"/>
          <a:ext cx="1962150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33618</xdr:colOff>
      <xdr:row>91</xdr:row>
      <xdr:rowOff>33617</xdr:rowOff>
    </xdr:from>
    <xdr:to>
      <xdr:col>3</xdr:col>
      <xdr:colOff>21896</xdr:colOff>
      <xdr:row>93</xdr:row>
      <xdr:rowOff>470776</xdr:rowOff>
    </xdr:to>
    <xdr:sp macro="" textlink="">
      <xdr:nvSpPr>
        <xdr:cNvPr id="12290" name="Line 7">
          <a:extLst>
            <a:ext uri="{FF2B5EF4-FFF2-40B4-BE49-F238E27FC236}">
              <a16:creationId xmlns:a16="http://schemas.microsoft.com/office/drawing/2014/main" id="{00000000-0008-0000-0A00-000002300000}"/>
            </a:ext>
          </a:extLst>
        </xdr:cNvPr>
        <xdr:cNvSpPr>
          <a:spLocks noChangeShapeType="1"/>
        </xdr:cNvSpPr>
      </xdr:nvSpPr>
      <xdr:spPr bwMode="auto">
        <a:xfrm>
          <a:off x="33618" y="47591382"/>
          <a:ext cx="1971719" cy="142327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63</xdr:row>
      <xdr:rowOff>19050</xdr:rowOff>
    </xdr:from>
    <xdr:to>
      <xdr:col>2</xdr:col>
      <xdr:colOff>685800</xdr:colOff>
      <xdr:row>65</xdr:row>
      <xdr:rowOff>419100</xdr:rowOff>
    </xdr:to>
    <xdr:sp macro="" textlink="">
      <xdr:nvSpPr>
        <xdr:cNvPr id="12291" name="Line 8">
          <a:extLst>
            <a:ext uri="{FF2B5EF4-FFF2-40B4-BE49-F238E27FC236}">
              <a16:creationId xmlns:a16="http://schemas.microsoft.com/office/drawing/2014/main" id="{00000000-0008-0000-0A00-000003300000}"/>
            </a:ext>
          </a:extLst>
        </xdr:cNvPr>
        <xdr:cNvSpPr>
          <a:spLocks noChangeShapeType="1"/>
        </xdr:cNvSpPr>
      </xdr:nvSpPr>
      <xdr:spPr bwMode="auto">
        <a:xfrm>
          <a:off x="0" y="31137225"/>
          <a:ext cx="1962150" cy="127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32</xdr:row>
      <xdr:rowOff>466725</xdr:rowOff>
    </xdr:from>
    <xdr:to>
      <xdr:col>3</xdr:col>
      <xdr:colOff>9525</xdr:colOff>
      <xdr:row>36</xdr:row>
      <xdr:rowOff>0</xdr:rowOff>
    </xdr:to>
    <xdr:sp macro="" textlink="">
      <xdr:nvSpPr>
        <xdr:cNvPr id="12292" name="Line 10">
          <a:extLst>
            <a:ext uri="{FF2B5EF4-FFF2-40B4-BE49-F238E27FC236}">
              <a16:creationId xmlns:a16="http://schemas.microsoft.com/office/drawing/2014/main" id="{00000000-0008-0000-0A00-000004300000}"/>
            </a:ext>
          </a:extLst>
        </xdr:cNvPr>
        <xdr:cNvSpPr>
          <a:spLocks noChangeShapeType="1"/>
        </xdr:cNvSpPr>
      </xdr:nvSpPr>
      <xdr:spPr bwMode="auto">
        <a:xfrm>
          <a:off x="0" y="15830550"/>
          <a:ext cx="1990725" cy="1495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43792</xdr:colOff>
      <xdr:row>1</xdr:row>
      <xdr:rowOff>32845</xdr:rowOff>
    </xdr:from>
    <xdr:to>
      <xdr:col>2</xdr:col>
      <xdr:colOff>700689</xdr:colOff>
      <xdr:row>4</xdr:row>
      <xdr:rowOff>19050</xdr:rowOff>
    </xdr:to>
    <xdr:sp macro="" textlink="">
      <xdr:nvSpPr>
        <xdr:cNvPr id="12293" name="Line 11">
          <a:extLst>
            <a:ext uri="{FF2B5EF4-FFF2-40B4-BE49-F238E27FC236}">
              <a16:creationId xmlns:a16="http://schemas.microsoft.com/office/drawing/2014/main" id="{00000000-0008-0000-0A00-000005300000}"/>
            </a:ext>
          </a:extLst>
        </xdr:cNvPr>
        <xdr:cNvSpPr>
          <a:spLocks noChangeShapeType="1"/>
        </xdr:cNvSpPr>
      </xdr:nvSpPr>
      <xdr:spPr bwMode="auto">
        <a:xfrm>
          <a:off x="43792" y="459828"/>
          <a:ext cx="1926897" cy="132189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122</xdr:row>
      <xdr:rowOff>504825</xdr:rowOff>
    </xdr:from>
    <xdr:to>
      <xdr:col>2</xdr:col>
      <xdr:colOff>666750</xdr:colOff>
      <xdr:row>125</xdr:row>
      <xdr:rowOff>485775</xdr:rowOff>
    </xdr:to>
    <xdr:sp macro="" textlink="">
      <xdr:nvSpPr>
        <xdr:cNvPr id="1025" name="Line 11">
          <a:extLst>
            <a:ext uri="{FF2B5EF4-FFF2-40B4-BE49-F238E27FC236}">
              <a16:creationId xmlns:a16="http://schemas.microsoft.com/office/drawing/2014/main" id="{00000000-0008-0000-0B00-000001040000}"/>
            </a:ext>
          </a:extLst>
        </xdr:cNvPr>
        <xdr:cNvSpPr>
          <a:spLocks noChangeShapeType="1"/>
        </xdr:cNvSpPr>
      </xdr:nvSpPr>
      <xdr:spPr bwMode="auto">
        <a:xfrm>
          <a:off x="0" y="61826775"/>
          <a:ext cx="194310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92</xdr:row>
      <xdr:rowOff>19050</xdr:rowOff>
    </xdr:from>
    <xdr:to>
      <xdr:col>3</xdr:col>
      <xdr:colOff>22412</xdr:colOff>
      <xdr:row>95</xdr:row>
      <xdr:rowOff>33618</xdr:rowOff>
    </xdr:to>
    <xdr:sp macro="" textlink="">
      <xdr:nvSpPr>
        <xdr:cNvPr id="1026" name="Line 12">
          <a:extLst>
            <a:ext uri="{FF2B5EF4-FFF2-40B4-BE49-F238E27FC236}">
              <a16:creationId xmlns:a16="http://schemas.microsoft.com/office/drawing/2014/main" id="{00000000-0008-0000-0B00-000002040000}"/>
            </a:ext>
          </a:extLst>
        </xdr:cNvPr>
        <xdr:cNvSpPr>
          <a:spLocks noChangeShapeType="1"/>
        </xdr:cNvSpPr>
      </xdr:nvSpPr>
      <xdr:spPr bwMode="auto">
        <a:xfrm>
          <a:off x="19050" y="45626991"/>
          <a:ext cx="1986803" cy="142650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65690</xdr:colOff>
      <xdr:row>63</xdr:row>
      <xdr:rowOff>32845</xdr:rowOff>
    </xdr:from>
    <xdr:to>
      <xdr:col>2</xdr:col>
      <xdr:colOff>689742</xdr:colOff>
      <xdr:row>66</xdr:row>
      <xdr:rowOff>10948</xdr:rowOff>
    </xdr:to>
    <xdr:sp macro="" textlink="">
      <xdr:nvSpPr>
        <xdr:cNvPr id="1027" name="Line 13">
          <a:extLst>
            <a:ext uri="{FF2B5EF4-FFF2-40B4-BE49-F238E27FC236}">
              <a16:creationId xmlns:a16="http://schemas.microsoft.com/office/drawing/2014/main" id="{00000000-0008-0000-0B00-000003040000}"/>
            </a:ext>
          </a:extLst>
        </xdr:cNvPr>
        <xdr:cNvSpPr>
          <a:spLocks noChangeShapeType="1"/>
        </xdr:cNvSpPr>
      </xdr:nvSpPr>
      <xdr:spPr bwMode="auto">
        <a:xfrm>
          <a:off x="65690" y="31279224"/>
          <a:ext cx="1894052" cy="135758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55378</xdr:colOff>
      <xdr:row>33</xdr:row>
      <xdr:rowOff>33227</xdr:rowOff>
    </xdr:from>
    <xdr:to>
      <xdr:col>3</xdr:col>
      <xdr:colOff>11074</xdr:colOff>
      <xdr:row>35</xdr:row>
      <xdr:rowOff>487325</xdr:rowOff>
    </xdr:to>
    <xdr:sp macro="" textlink="">
      <xdr:nvSpPr>
        <xdr:cNvPr id="1028" name="Line 14">
          <a:extLst>
            <a:ext uri="{FF2B5EF4-FFF2-40B4-BE49-F238E27FC236}">
              <a16:creationId xmlns:a16="http://schemas.microsoft.com/office/drawing/2014/main" id="{00000000-0008-0000-0B00-000004040000}"/>
            </a:ext>
          </a:extLst>
        </xdr:cNvPr>
        <xdr:cNvSpPr>
          <a:spLocks noChangeShapeType="1"/>
        </xdr:cNvSpPr>
      </xdr:nvSpPr>
      <xdr:spPr bwMode="auto">
        <a:xfrm>
          <a:off x="55378" y="16580146"/>
          <a:ext cx="1949301" cy="147305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21896</xdr:colOff>
      <xdr:row>1</xdr:row>
      <xdr:rowOff>18286</xdr:rowOff>
    </xdr:from>
    <xdr:to>
      <xdr:col>3</xdr:col>
      <xdr:colOff>11075</xdr:colOff>
      <xdr:row>4</xdr:row>
      <xdr:rowOff>22152</xdr:rowOff>
    </xdr:to>
    <xdr:sp macro="" textlink="">
      <xdr:nvSpPr>
        <xdr:cNvPr id="1029" name="Line 15">
          <a:extLst>
            <a:ext uri="{FF2B5EF4-FFF2-40B4-BE49-F238E27FC236}">
              <a16:creationId xmlns:a16="http://schemas.microsoft.com/office/drawing/2014/main" id="{00000000-0008-0000-0B00-000005040000}"/>
            </a:ext>
          </a:extLst>
        </xdr:cNvPr>
        <xdr:cNvSpPr>
          <a:spLocks noChangeShapeType="1"/>
        </xdr:cNvSpPr>
      </xdr:nvSpPr>
      <xdr:spPr bwMode="auto">
        <a:xfrm>
          <a:off x="21896" y="461309"/>
          <a:ext cx="1982784" cy="138831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32845</xdr:colOff>
      <xdr:row>1</xdr:row>
      <xdr:rowOff>32843</xdr:rowOff>
    </xdr:from>
    <xdr:to>
      <xdr:col>3</xdr:col>
      <xdr:colOff>0</xdr:colOff>
      <xdr:row>4</xdr:row>
      <xdr:rowOff>19049</xdr:rowOff>
    </xdr:to>
    <xdr:sp macro="" textlink="">
      <xdr:nvSpPr>
        <xdr:cNvPr id="13313" name="Line 12">
          <a:extLst>
            <a:ext uri="{FF2B5EF4-FFF2-40B4-BE49-F238E27FC236}">
              <a16:creationId xmlns:a16="http://schemas.microsoft.com/office/drawing/2014/main" id="{00000000-0008-0000-0C00-000001340000}"/>
            </a:ext>
          </a:extLst>
        </xdr:cNvPr>
        <xdr:cNvSpPr>
          <a:spLocks noChangeShapeType="1"/>
        </xdr:cNvSpPr>
      </xdr:nvSpPr>
      <xdr:spPr bwMode="auto">
        <a:xfrm>
          <a:off x="32845" y="492671"/>
          <a:ext cx="1850258" cy="13985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2</xdr:col>
      <xdr:colOff>685800</xdr:colOff>
      <xdr:row>36</xdr:row>
      <xdr:rowOff>0</xdr:rowOff>
    </xdr:to>
    <xdr:sp macro="" textlink="">
      <xdr:nvSpPr>
        <xdr:cNvPr id="13314" name="Line 13">
          <a:extLst>
            <a:ext uri="{FF2B5EF4-FFF2-40B4-BE49-F238E27FC236}">
              <a16:creationId xmlns:a16="http://schemas.microsoft.com/office/drawing/2014/main" id="{00000000-0008-0000-0C00-000002340000}"/>
            </a:ext>
          </a:extLst>
        </xdr:cNvPr>
        <xdr:cNvSpPr>
          <a:spLocks noChangeShapeType="1"/>
        </xdr:cNvSpPr>
      </xdr:nvSpPr>
      <xdr:spPr bwMode="auto">
        <a:xfrm>
          <a:off x="0" y="17783175"/>
          <a:ext cx="186690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92</xdr:row>
      <xdr:rowOff>65686</xdr:rowOff>
    </xdr:from>
    <xdr:to>
      <xdr:col>3</xdr:col>
      <xdr:colOff>0</xdr:colOff>
      <xdr:row>95</xdr:row>
      <xdr:rowOff>43083</xdr:rowOff>
    </xdr:to>
    <xdr:sp macro="" textlink="">
      <xdr:nvSpPr>
        <xdr:cNvPr id="13315" name="Line 15">
          <a:extLst>
            <a:ext uri="{FF2B5EF4-FFF2-40B4-BE49-F238E27FC236}">
              <a16:creationId xmlns:a16="http://schemas.microsoft.com/office/drawing/2014/main" id="{00000000-0008-0000-0C00-000003340000}"/>
            </a:ext>
          </a:extLst>
        </xdr:cNvPr>
        <xdr:cNvSpPr>
          <a:spLocks noChangeShapeType="1"/>
        </xdr:cNvSpPr>
      </xdr:nvSpPr>
      <xdr:spPr bwMode="auto">
        <a:xfrm>
          <a:off x="0" y="51401725"/>
          <a:ext cx="1880260" cy="15360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92927</xdr:colOff>
      <xdr:row>124</xdr:row>
      <xdr:rowOff>105703</xdr:rowOff>
    </xdr:from>
    <xdr:to>
      <xdr:col>3</xdr:col>
      <xdr:colOff>6136</xdr:colOff>
      <xdr:row>127</xdr:row>
      <xdr:rowOff>17218</xdr:rowOff>
    </xdr:to>
    <xdr:sp macro="" textlink="">
      <xdr:nvSpPr>
        <xdr:cNvPr id="13316" name="Line 16">
          <a:extLst>
            <a:ext uri="{FF2B5EF4-FFF2-40B4-BE49-F238E27FC236}">
              <a16:creationId xmlns:a16="http://schemas.microsoft.com/office/drawing/2014/main" id="{00000000-0008-0000-0C00-000004340000}"/>
            </a:ext>
          </a:extLst>
        </xdr:cNvPr>
        <xdr:cNvSpPr>
          <a:spLocks noChangeShapeType="1"/>
        </xdr:cNvSpPr>
      </xdr:nvSpPr>
      <xdr:spPr bwMode="auto">
        <a:xfrm>
          <a:off x="92927" y="66246374"/>
          <a:ext cx="1794977" cy="14796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63</xdr:row>
      <xdr:rowOff>19050</xdr:rowOff>
    </xdr:from>
    <xdr:to>
      <xdr:col>3</xdr:col>
      <xdr:colOff>38100</xdr:colOff>
      <xdr:row>66</xdr:row>
      <xdr:rowOff>9525</xdr:rowOff>
    </xdr:to>
    <xdr:sp macro="" textlink="">
      <xdr:nvSpPr>
        <xdr:cNvPr id="13317" name="Line 13">
          <a:extLst>
            <a:ext uri="{FF2B5EF4-FFF2-40B4-BE49-F238E27FC236}">
              <a16:creationId xmlns:a16="http://schemas.microsoft.com/office/drawing/2014/main" id="{00000000-0008-0000-0C00-000005340000}"/>
            </a:ext>
          </a:extLst>
        </xdr:cNvPr>
        <xdr:cNvSpPr>
          <a:spLocks noChangeShapeType="1"/>
        </xdr:cNvSpPr>
      </xdr:nvSpPr>
      <xdr:spPr bwMode="auto">
        <a:xfrm>
          <a:off x="0" y="34861500"/>
          <a:ext cx="1914525" cy="1419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1</xdr:row>
      <xdr:rowOff>43143</xdr:rowOff>
    </xdr:from>
    <xdr:to>
      <xdr:col>2</xdr:col>
      <xdr:colOff>661147</xdr:colOff>
      <xdr:row>3</xdr:row>
      <xdr:rowOff>515470</xdr:rowOff>
    </xdr:to>
    <xdr:sp macro="" textlink="">
      <xdr:nvSpPr>
        <xdr:cNvPr id="3073" name="Line 6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SpPr>
          <a:spLocks noChangeShapeType="1"/>
        </xdr:cNvSpPr>
      </xdr:nvSpPr>
      <xdr:spPr bwMode="auto">
        <a:xfrm>
          <a:off x="22412" y="502584"/>
          <a:ext cx="1916206" cy="13912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33</xdr:row>
      <xdr:rowOff>54352</xdr:rowOff>
    </xdr:from>
    <xdr:to>
      <xdr:col>3</xdr:col>
      <xdr:colOff>0</xdr:colOff>
      <xdr:row>36</xdr:row>
      <xdr:rowOff>0</xdr:rowOff>
    </xdr:to>
    <xdr:sp macro="" textlink="">
      <xdr:nvSpPr>
        <xdr:cNvPr id="3074" name="Line 7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SpPr>
          <a:spLocks noChangeShapeType="1"/>
        </xdr:cNvSpPr>
      </xdr:nvSpPr>
      <xdr:spPr bwMode="auto">
        <a:xfrm>
          <a:off x="28575" y="15899470"/>
          <a:ext cx="1921249" cy="155929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63</xdr:row>
      <xdr:rowOff>9525</xdr:rowOff>
    </xdr:from>
    <xdr:to>
      <xdr:col>3</xdr:col>
      <xdr:colOff>0</xdr:colOff>
      <xdr:row>66</xdr:row>
      <xdr:rowOff>19050</xdr:rowOff>
    </xdr:to>
    <xdr:sp macro="" textlink="">
      <xdr:nvSpPr>
        <xdr:cNvPr id="3075" name="Line 8">
          <a:extLs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>
          <a:spLocks noChangeShapeType="1"/>
        </xdr:cNvSpPr>
      </xdr:nvSpPr>
      <xdr:spPr bwMode="auto">
        <a:xfrm>
          <a:off x="0" y="31251525"/>
          <a:ext cx="1943100" cy="1323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124</xdr:row>
      <xdr:rowOff>9525</xdr:rowOff>
    </xdr:from>
    <xdr:to>
      <xdr:col>3</xdr:col>
      <xdr:colOff>0</xdr:colOff>
      <xdr:row>127</xdr:row>
      <xdr:rowOff>28575</xdr:rowOff>
    </xdr:to>
    <xdr:sp macro="" textlink="">
      <xdr:nvSpPr>
        <xdr:cNvPr id="3076" name="Line 9">
          <a:extLst>
            <a:ext uri="{FF2B5EF4-FFF2-40B4-BE49-F238E27FC236}">
              <a16:creationId xmlns:a16="http://schemas.microsoft.com/office/drawing/2014/main" id="{00000000-0008-0000-0100-0000040C0000}"/>
            </a:ext>
          </a:extLst>
        </xdr:cNvPr>
        <xdr:cNvSpPr>
          <a:spLocks noChangeShapeType="1"/>
        </xdr:cNvSpPr>
      </xdr:nvSpPr>
      <xdr:spPr bwMode="auto">
        <a:xfrm>
          <a:off x="0" y="61902975"/>
          <a:ext cx="194310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92</xdr:row>
      <xdr:rowOff>19050</xdr:rowOff>
    </xdr:from>
    <xdr:to>
      <xdr:col>2</xdr:col>
      <xdr:colOff>685800</xdr:colOff>
      <xdr:row>95</xdr:row>
      <xdr:rowOff>0</xdr:rowOff>
    </xdr:to>
    <xdr:sp macro="" textlink="">
      <xdr:nvSpPr>
        <xdr:cNvPr id="3077" name="Line 16">
          <a:extLst>
            <a:ext uri="{FF2B5EF4-FFF2-40B4-BE49-F238E27FC236}">
              <a16:creationId xmlns:a16="http://schemas.microsoft.com/office/drawing/2014/main" id="{00000000-0008-0000-0100-0000050C0000}"/>
            </a:ext>
          </a:extLst>
        </xdr:cNvPr>
        <xdr:cNvSpPr>
          <a:spLocks noChangeShapeType="1"/>
        </xdr:cNvSpPr>
      </xdr:nvSpPr>
      <xdr:spPr bwMode="auto">
        <a:xfrm>
          <a:off x="19050" y="46615350"/>
          <a:ext cx="1924050" cy="1323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124</xdr:row>
      <xdr:rowOff>19050</xdr:rowOff>
    </xdr:from>
    <xdr:to>
      <xdr:col>3</xdr:col>
      <xdr:colOff>0</xdr:colOff>
      <xdr:row>127</xdr:row>
      <xdr:rowOff>19050</xdr:rowOff>
    </xdr:to>
    <xdr:sp macro="" textlink="">
      <xdr:nvSpPr>
        <xdr:cNvPr id="4097" name="Line 16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SpPr>
          <a:spLocks noChangeShapeType="1"/>
        </xdr:cNvSpPr>
      </xdr:nvSpPr>
      <xdr:spPr bwMode="auto">
        <a:xfrm>
          <a:off x="9525" y="62788800"/>
          <a:ext cx="1971675" cy="1571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92</xdr:row>
      <xdr:rowOff>41462</xdr:rowOff>
    </xdr:from>
    <xdr:to>
      <xdr:col>3</xdr:col>
      <xdr:colOff>0</xdr:colOff>
      <xdr:row>94</xdr:row>
      <xdr:rowOff>537882</xdr:rowOff>
    </xdr:to>
    <xdr:sp macro="" textlink="">
      <xdr:nvSpPr>
        <xdr:cNvPr id="4098" name="Line 17">
          <a:extLst>
            <a:ext uri="{FF2B5EF4-FFF2-40B4-BE49-F238E27FC236}">
              <a16:creationId xmlns:a16="http://schemas.microsoft.com/office/drawing/2014/main" id="{00000000-0008-0000-0200-000002100000}"/>
            </a:ext>
          </a:extLst>
        </xdr:cNvPr>
        <xdr:cNvSpPr>
          <a:spLocks noChangeShapeType="1"/>
        </xdr:cNvSpPr>
      </xdr:nvSpPr>
      <xdr:spPr bwMode="auto">
        <a:xfrm>
          <a:off x="0" y="47240638"/>
          <a:ext cx="1983441" cy="143771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63</xdr:row>
      <xdr:rowOff>19050</xdr:rowOff>
    </xdr:from>
    <xdr:to>
      <xdr:col>3</xdr:col>
      <xdr:colOff>0</xdr:colOff>
      <xdr:row>65</xdr:row>
      <xdr:rowOff>437029</xdr:rowOff>
    </xdr:to>
    <xdr:sp macro="" textlink="">
      <xdr:nvSpPr>
        <xdr:cNvPr id="4099" name="Line 18">
          <a:extLst>
            <a:ext uri="{FF2B5EF4-FFF2-40B4-BE49-F238E27FC236}">
              <a16:creationId xmlns:a16="http://schemas.microsoft.com/office/drawing/2014/main" id="{00000000-0008-0000-0200-000003100000}"/>
            </a:ext>
          </a:extLst>
        </xdr:cNvPr>
        <xdr:cNvSpPr>
          <a:spLocks noChangeShapeType="1"/>
        </xdr:cNvSpPr>
      </xdr:nvSpPr>
      <xdr:spPr bwMode="auto">
        <a:xfrm>
          <a:off x="28575" y="31429138"/>
          <a:ext cx="1954866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19050</xdr:rowOff>
    </xdr:from>
    <xdr:to>
      <xdr:col>3</xdr:col>
      <xdr:colOff>0</xdr:colOff>
      <xdr:row>36</xdr:row>
      <xdr:rowOff>0</xdr:rowOff>
    </xdr:to>
    <xdr:sp macro="" textlink="">
      <xdr:nvSpPr>
        <xdr:cNvPr id="4100" name="Line 19">
          <a:extLst>
            <a:ext uri="{FF2B5EF4-FFF2-40B4-BE49-F238E27FC236}">
              <a16:creationId xmlns:a16="http://schemas.microsoft.com/office/drawing/2014/main" id="{00000000-0008-0000-0200-000004100000}"/>
            </a:ext>
          </a:extLst>
        </xdr:cNvPr>
        <xdr:cNvSpPr>
          <a:spLocks noChangeShapeType="1"/>
        </xdr:cNvSpPr>
      </xdr:nvSpPr>
      <xdr:spPr bwMode="auto">
        <a:xfrm>
          <a:off x="0" y="15906750"/>
          <a:ext cx="1981200" cy="1504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</xdr:row>
      <xdr:rowOff>9525</xdr:rowOff>
    </xdr:from>
    <xdr:to>
      <xdr:col>3</xdr:col>
      <xdr:colOff>0</xdr:colOff>
      <xdr:row>3</xdr:row>
      <xdr:rowOff>400050</xdr:rowOff>
    </xdr:to>
    <xdr:sp macro="" textlink="">
      <xdr:nvSpPr>
        <xdr:cNvPr id="4101" name="Line 26">
          <a:extLst>
            <a:ext uri="{FF2B5EF4-FFF2-40B4-BE49-F238E27FC236}">
              <a16:creationId xmlns:a16="http://schemas.microsoft.com/office/drawing/2014/main" id="{00000000-0008-0000-0200-000005100000}"/>
            </a:ext>
          </a:extLst>
        </xdr:cNvPr>
        <xdr:cNvSpPr>
          <a:spLocks noChangeShapeType="1"/>
        </xdr:cNvSpPr>
      </xdr:nvSpPr>
      <xdr:spPr bwMode="auto">
        <a:xfrm>
          <a:off x="19050" y="400050"/>
          <a:ext cx="1962150" cy="124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2</xdr:col>
      <xdr:colOff>695325</xdr:colOff>
      <xdr:row>3</xdr:row>
      <xdr:rowOff>419100</xdr:rowOff>
    </xdr:to>
    <xdr:sp macro="" textlink="">
      <xdr:nvSpPr>
        <xdr:cNvPr id="5121" name="Line 10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SpPr>
          <a:spLocks noChangeShapeType="1"/>
        </xdr:cNvSpPr>
      </xdr:nvSpPr>
      <xdr:spPr bwMode="auto">
        <a:xfrm>
          <a:off x="0" y="409575"/>
          <a:ext cx="1971675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62</xdr:row>
      <xdr:rowOff>428625</xdr:rowOff>
    </xdr:from>
    <xdr:to>
      <xdr:col>2</xdr:col>
      <xdr:colOff>686686</xdr:colOff>
      <xdr:row>65</xdr:row>
      <xdr:rowOff>376569</xdr:rowOff>
    </xdr:to>
    <xdr:sp macro="" textlink="">
      <xdr:nvSpPr>
        <xdr:cNvPr id="5122" name="Line 12">
          <a:extLst>
            <a:ext uri="{FF2B5EF4-FFF2-40B4-BE49-F238E27FC236}">
              <a16:creationId xmlns:a16="http://schemas.microsoft.com/office/drawing/2014/main" id="{00000000-0008-0000-0300-000002140000}"/>
            </a:ext>
          </a:extLst>
        </xdr:cNvPr>
        <xdr:cNvSpPr>
          <a:spLocks noChangeShapeType="1"/>
        </xdr:cNvSpPr>
      </xdr:nvSpPr>
      <xdr:spPr bwMode="auto">
        <a:xfrm>
          <a:off x="0" y="31207666"/>
          <a:ext cx="1971453" cy="124378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91</xdr:row>
      <xdr:rowOff>515682</xdr:rowOff>
    </xdr:from>
    <xdr:to>
      <xdr:col>2</xdr:col>
      <xdr:colOff>686686</xdr:colOff>
      <xdr:row>95</xdr:row>
      <xdr:rowOff>0</xdr:rowOff>
    </xdr:to>
    <xdr:sp macro="" textlink="">
      <xdr:nvSpPr>
        <xdr:cNvPr id="5123" name="Line 15">
          <a:extLst>
            <a:ext uri="{FF2B5EF4-FFF2-40B4-BE49-F238E27FC236}">
              <a16:creationId xmlns:a16="http://schemas.microsoft.com/office/drawing/2014/main" id="{00000000-0008-0000-0300-000003140000}"/>
            </a:ext>
          </a:extLst>
        </xdr:cNvPr>
        <xdr:cNvSpPr>
          <a:spLocks noChangeShapeType="1"/>
        </xdr:cNvSpPr>
      </xdr:nvSpPr>
      <xdr:spPr bwMode="auto">
        <a:xfrm>
          <a:off x="0" y="44984141"/>
          <a:ext cx="1971453" cy="143362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32</xdr:row>
      <xdr:rowOff>487326</xdr:rowOff>
    </xdr:from>
    <xdr:to>
      <xdr:col>2</xdr:col>
      <xdr:colOff>664535</xdr:colOff>
      <xdr:row>35</xdr:row>
      <xdr:rowOff>487326</xdr:rowOff>
    </xdr:to>
    <xdr:sp macro="" textlink="">
      <xdr:nvSpPr>
        <xdr:cNvPr id="5124" name="Line 17">
          <a:extLst>
            <a:ext uri="{FF2B5EF4-FFF2-40B4-BE49-F238E27FC236}">
              <a16:creationId xmlns:a16="http://schemas.microsoft.com/office/drawing/2014/main" id="{00000000-0008-0000-0300-000004140000}"/>
            </a:ext>
          </a:extLst>
        </xdr:cNvPr>
        <xdr:cNvSpPr>
          <a:spLocks noChangeShapeType="1"/>
        </xdr:cNvSpPr>
      </xdr:nvSpPr>
      <xdr:spPr bwMode="auto">
        <a:xfrm>
          <a:off x="0" y="15904535"/>
          <a:ext cx="1949302" cy="15173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122</xdr:row>
      <xdr:rowOff>495300</xdr:rowOff>
    </xdr:from>
    <xdr:to>
      <xdr:col>3</xdr:col>
      <xdr:colOff>19050</xdr:colOff>
      <xdr:row>126</xdr:row>
      <xdr:rowOff>0</xdr:rowOff>
    </xdr:to>
    <xdr:sp macro="" textlink="">
      <xdr:nvSpPr>
        <xdr:cNvPr id="5125" name="Line 15">
          <a:extLst>
            <a:ext uri="{FF2B5EF4-FFF2-40B4-BE49-F238E27FC236}">
              <a16:creationId xmlns:a16="http://schemas.microsoft.com/office/drawing/2014/main" id="{00000000-0008-0000-0300-000005140000}"/>
            </a:ext>
          </a:extLst>
        </xdr:cNvPr>
        <xdr:cNvSpPr>
          <a:spLocks noChangeShapeType="1"/>
        </xdr:cNvSpPr>
      </xdr:nvSpPr>
      <xdr:spPr bwMode="auto">
        <a:xfrm>
          <a:off x="19050" y="62369700"/>
          <a:ext cx="1981200" cy="160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121</xdr:row>
      <xdr:rowOff>514350</xdr:rowOff>
    </xdr:from>
    <xdr:to>
      <xdr:col>3</xdr:col>
      <xdr:colOff>28575</xdr:colOff>
      <xdr:row>125</xdr:row>
      <xdr:rowOff>0</xdr:rowOff>
    </xdr:to>
    <xdr:sp macro="" textlink="">
      <xdr:nvSpPr>
        <xdr:cNvPr id="6145" name="Line 7">
          <a:extLst>
            <a:ext uri="{FF2B5EF4-FFF2-40B4-BE49-F238E27FC236}">
              <a16:creationId xmlns:a16="http://schemas.microsoft.com/office/drawing/2014/main" id="{00000000-0008-0000-0400-000001180000}"/>
            </a:ext>
          </a:extLst>
        </xdr:cNvPr>
        <xdr:cNvSpPr>
          <a:spLocks noChangeShapeType="1"/>
        </xdr:cNvSpPr>
      </xdr:nvSpPr>
      <xdr:spPr bwMode="auto">
        <a:xfrm>
          <a:off x="0" y="62722125"/>
          <a:ext cx="2009775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62</xdr:row>
      <xdr:rowOff>35911</xdr:rowOff>
    </xdr:from>
    <xdr:to>
      <xdr:col>3</xdr:col>
      <xdr:colOff>10948</xdr:colOff>
      <xdr:row>65</xdr:row>
      <xdr:rowOff>32846</xdr:rowOff>
    </xdr:to>
    <xdr:sp macro="" textlink="">
      <xdr:nvSpPr>
        <xdr:cNvPr id="6146" name="Line 8">
          <a:extLst>
            <a:ext uri="{FF2B5EF4-FFF2-40B4-BE49-F238E27FC236}">
              <a16:creationId xmlns:a16="http://schemas.microsoft.com/office/drawing/2014/main" id="{00000000-0008-0000-0400-000002180000}"/>
            </a:ext>
          </a:extLst>
        </xdr:cNvPr>
        <xdr:cNvSpPr>
          <a:spLocks noChangeShapeType="1"/>
        </xdr:cNvSpPr>
      </xdr:nvSpPr>
      <xdr:spPr bwMode="auto">
        <a:xfrm>
          <a:off x="19050" y="31742118"/>
          <a:ext cx="1962588" cy="140926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33</xdr:row>
      <xdr:rowOff>28575</xdr:rowOff>
    </xdr:from>
    <xdr:to>
      <xdr:col>3</xdr:col>
      <xdr:colOff>19050</xdr:colOff>
      <xdr:row>36</xdr:row>
      <xdr:rowOff>0</xdr:rowOff>
    </xdr:to>
    <xdr:sp macro="" textlink="">
      <xdr:nvSpPr>
        <xdr:cNvPr id="6147" name="Line 10">
          <a:extLst>
            <a:ext uri="{FF2B5EF4-FFF2-40B4-BE49-F238E27FC236}">
              <a16:creationId xmlns:a16="http://schemas.microsoft.com/office/drawing/2014/main" id="{00000000-0008-0000-0400-000003180000}"/>
            </a:ext>
          </a:extLst>
        </xdr:cNvPr>
        <xdr:cNvSpPr>
          <a:spLocks noChangeShapeType="1"/>
        </xdr:cNvSpPr>
      </xdr:nvSpPr>
      <xdr:spPr bwMode="auto">
        <a:xfrm>
          <a:off x="9525" y="15897225"/>
          <a:ext cx="1990725" cy="148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19050</xdr:rowOff>
    </xdr:from>
    <xdr:to>
      <xdr:col>3</xdr:col>
      <xdr:colOff>0</xdr:colOff>
      <xdr:row>4</xdr:row>
      <xdr:rowOff>0</xdr:rowOff>
    </xdr:to>
    <xdr:sp macro="" textlink="">
      <xdr:nvSpPr>
        <xdr:cNvPr id="6148" name="Line 11">
          <a:extLst>
            <a:ext uri="{FF2B5EF4-FFF2-40B4-BE49-F238E27FC236}">
              <a16:creationId xmlns:a16="http://schemas.microsoft.com/office/drawing/2014/main" id="{00000000-0008-0000-0400-000004180000}"/>
            </a:ext>
          </a:extLst>
        </xdr:cNvPr>
        <xdr:cNvSpPr>
          <a:spLocks noChangeShapeType="1"/>
        </xdr:cNvSpPr>
      </xdr:nvSpPr>
      <xdr:spPr bwMode="auto">
        <a:xfrm>
          <a:off x="0" y="409575"/>
          <a:ext cx="1981200" cy="126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91</xdr:row>
      <xdr:rowOff>9525</xdr:rowOff>
    </xdr:from>
    <xdr:to>
      <xdr:col>2</xdr:col>
      <xdr:colOff>694763</xdr:colOff>
      <xdr:row>93</xdr:row>
      <xdr:rowOff>459441</xdr:rowOff>
    </xdr:to>
    <xdr:sp macro="" textlink="">
      <xdr:nvSpPr>
        <xdr:cNvPr id="6149" name="Line 12">
          <a:extLst>
            <a:ext uri="{FF2B5EF4-FFF2-40B4-BE49-F238E27FC236}">
              <a16:creationId xmlns:a16="http://schemas.microsoft.com/office/drawing/2014/main" id="{00000000-0008-0000-0400-000005180000}"/>
            </a:ext>
          </a:extLst>
        </xdr:cNvPr>
        <xdr:cNvSpPr>
          <a:spLocks noChangeShapeType="1"/>
        </xdr:cNvSpPr>
      </xdr:nvSpPr>
      <xdr:spPr bwMode="auto">
        <a:xfrm>
          <a:off x="0" y="47331966"/>
          <a:ext cx="1972234" cy="13912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122</xdr:row>
      <xdr:rowOff>495300</xdr:rowOff>
    </xdr:from>
    <xdr:to>
      <xdr:col>2</xdr:col>
      <xdr:colOff>676275</xdr:colOff>
      <xdr:row>125</xdr:row>
      <xdr:rowOff>514350</xdr:rowOff>
    </xdr:to>
    <xdr:sp macro="" textlink="">
      <xdr:nvSpPr>
        <xdr:cNvPr id="7169" name="Line 24">
          <a:extLst>
            <a:ext uri="{FF2B5EF4-FFF2-40B4-BE49-F238E27FC236}">
              <a16:creationId xmlns:a16="http://schemas.microsoft.com/office/drawing/2014/main" id="{00000000-0008-0000-0500-0000011C0000}"/>
            </a:ext>
          </a:extLst>
        </xdr:cNvPr>
        <xdr:cNvSpPr>
          <a:spLocks noChangeShapeType="1"/>
        </xdr:cNvSpPr>
      </xdr:nvSpPr>
      <xdr:spPr bwMode="auto">
        <a:xfrm>
          <a:off x="0" y="61855350"/>
          <a:ext cx="1952625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20348</xdr:colOff>
      <xdr:row>92</xdr:row>
      <xdr:rowOff>5196</xdr:rowOff>
    </xdr:from>
    <xdr:to>
      <xdr:col>3</xdr:col>
      <xdr:colOff>33618</xdr:colOff>
      <xdr:row>95</xdr:row>
      <xdr:rowOff>22413</xdr:rowOff>
    </xdr:to>
    <xdr:sp macro="" textlink="">
      <xdr:nvSpPr>
        <xdr:cNvPr id="7170" name="Line 25">
          <a:extLst>
            <a:ext uri="{FF2B5EF4-FFF2-40B4-BE49-F238E27FC236}">
              <a16:creationId xmlns:a16="http://schemas.microsoft.com/office/drawing/2014/main" id="{00000000-0008-0000-0500-0000021C0000}"/>
            </a:ext>
          </a:extLst>
        </xdr:cNvPr>
        <xdr:cNvSpPr>
          <a:spLocks noChangeShapeType="1"/>
        </xdr:cNvSpPr>
      </xdr:nvSpPr>
      <xdr:spPr bwMode="auto">
        <a:xfrm>
          <a:off x="20348" y="48011196"/>
          <a:ext cx="1996711" cy="146277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22412</xdr:colOff>
      <xdr:row>63</xdr:row>
      <xdr:rowOff>25213</xdr:rowOff>
    </xdr:from>
    <xdr:to>
      <xdr:col>3</xdr:col>
      <xdr:colOff>22412</xdr:colOff>
      <xdr:row>66</xdr:row>
      <xdr:rowOff>22412</xdr:rowOff>
    </xdr:to>
    <xdr:sp macro="" textlink="">
      <xdr:nvSpPr>
        <xdr:cNvPr id="7171" name="Line 26">
          <a:extLst>
            <a:ext uri="{FF2B5EF4-FFF2-40B4-BE49-F238E27FC236}">
              <a16:creationId xmlns:a16="http://schemas.microsoft.com/office/drawing/2014/main" id="{00000000-0008-0000-0500-0000031C0000}"/>
            </a:ext>
          </a:extLst>
        </xdr:cNvPr>
        <xdr:cNvSpPr>
          <a:spLocks noChangeShapeType="1"/>
        </xdr:cNvSpPr>
      </xdr:nvSpPr>
      <xdr:spPr bwMode="auto">
        <a:xfrm>
          <a:off x="22412" y="31580978"/>
          <a:ext cx="1983441" cy="150999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32</xdr:row>
      <xdr:rowOff>485775</xdr:rowOff>
    </xdr:from>
    <xdr:to>
      <xdr:col>3</xdr:col>
      <xdr:colOff>9525</xdr:colOff>
      <xdr:row>36</xdr:row>
      <xdr:rowOff>0</xdr:rowOff>
    </xdr:to>
    <xdr:sp macro="" textlink="">
      <xdr:nvSpPr>
        <xdr:cNvPr id="7172" name="Line 27">
          <a:extLst>
            <a:ext uri="{FF2B5EF4-FFF2-40B4-BE49-F238E27FC236}">
              <a16:creationId xmlns:a16="http://schemas.microsoft.com/office/drawing/2014/main" id="{00000000-0008-0000-0500-0000041C0000}"/>
            </a:ext>
          </a:extLst>
        </xdr:cNvPr>
        <xdr:cNvSpPr>
          <a:spLocks noChangeShapeType="1"/>
        </xdr:cNvSpPr>
      </xdr:nvSpPr>
      <xdr:spPr bwMode="auto">
        <a:xfrm>
          <a:off x="9525" y="15935325"/>
          <a:ext cx="1981200" cy="1504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</xdr:row>
      <xdr:rowOff>28575</xdr:rowOff>
    </xdr:from>
    <xdr:to>
      <xdr:col>3</xdr:col>
      <xdr:colOff>0</xdr:colOff>
      <xdr:row>4</xdr:row>
      <xdr:rowOff>0</xdr:rowOff>
    </xdr:to>
    <xdr:sp macro="" textlink="">
      <xdr:nvSpPr>
        <xdr:cNvPr id="7173" name="Line 28">
          <a:extLst>
            <a:ext uri="{FF2B5EF4-FFF2-40B4-BE49-F238E27FC236}">
              <a16:creationId xmlns:a16="http://schemas.microsoft.com/office/drawing/2014/main" id="{00000000-0008-0000-0500-0000051C0000}"/>
            </a:ext>
          </a:extLst>
        </xdr:cNvPr>
        <xdr:cNvSpPr>
          <a:spLocks noChangeShapeType="1"/>
        </xdr:cNvSpPr>
      </xdr:nvSpPr>
      <xdr:spPr bwMode="auto">
        <a:xfrm>
          <a:off x="19050" y="419100"/>
          <a:ext cx="1962150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15586</xdr:rowOff>
    </xdr:from>
    <xdr:to>
      <xdr:col>3</xdr:col>
      <xdr:colOff>0</xdr:colOff>
      <xdr:row>4</xdr:row>
      <xdr:rowOff>21648</xdr:rowOff>
    </xdr:to>
    <xdr:sp macro="" textlink="">
      <xdr:nvSpPr>
        <xdr:cNvPr id="8193" name="Line 7">
          <a:extLst>
            <a:ext uri="{FF2B5EF4-FFF2-40B4-BE49-F238E27FC236}">
              <a16:creationId xmlns:a16="http://schemas.microsoft.com/office/drawing/2014/main" id="{00000000-0008-0000-0600-000001200000}"/>
            </a:ext>
          </a:extLst>
        </xdr:cNvPr>
        <xdr:cNvSpPr>
          <a:spLocks noChangeShapeType="1"/>
        </xdr:cNvSpPr>
      </xdr:nvSpPr>
      <xdr:spPr bwMode="auto">
        <a:xfrm>
          <a:off x="0" y="426893"/>
          <a:ext cx="1980767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33</xdr:row>
      <xdr:rowOff>9525</xdr:rowOff>
    </xdr:from>
    <xdr:to>
      <xdr:col>2</xdr:col>
      <xdr:colOff>685800</xdr:colOff>
      <xdr:row>36</xdr:row>
      <xdr:rowOff>0</xdr:rowOff>
    </xdr:to>
    <xdr:sp macro="" textlink="">
      <xdr:nvSpPr>
        <xdr:cNvPr id="8194" name="Line 8">
          <a:extLst>
            <a:ext uri="{FF2B5EF4-FFF2-40B4-BE49-F238E27FC236}">
              <a16:creationId xmlns:a16="http://schemas.microsoft.com/office/drawing/2014/main" id="{00000000-0008-0000-0600-000002200000}"/>
            </a:ext>
          </a:extLst>
        </xdr:cNvPr>
        <xdr:cNvSpPr>
          <a:spLocks noChangeShapeType="1"/>
        </xdr:cNvSpPr>
      </xdr:nvSpPr>
      <xdr:spPr bwMode="auto">
        <a:xfrm>
          <a:off x="19050" y="15916275"/>
          <a:ext cx="1943100" cy="148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54119</xdr:colOff>
      <xdr:row>63</xdr:row>
      <xdr:rowOff>32472</xdr:rowOff>
    </xdr:from>
    <xdr:to>
      <xdr:col>2</xdr:col>
      <xdr:colOff>681903</xdr:colOff>
      <xdr:row>65</xdr:row>
      <xdr:rowOff>443779</xdr:rowOff>
    </xdr:to>
    <xdr:sp macro="" textlink="">
      <xdr:nvSpPr>
        <xdr:cNvPr id="8195" name="Line 9">
          <a:extLst>
            <a:ext uri="{FF2B5EF4-FFF2-40B4-BE49-F238E27FC236}">
              <a16:creationId xmlns:a16="http://schemas.microsoft.com/office/drawing/2014/main" id="{00000000-0008-0000-0600-000003200000}"/>
            </a:ext>
          </a:extLst>
        </xdr:cNvPr>
        <xdr:cNvSpPr>
          <a:spLocks noChangeShapeType="1"/>
        </xdr:cNvSpPr>
      </xdr:nvSpPr>
      <xdr:spPr bwMode="auto">
        <a:xfrm>
          <a:off x="54119" y="31151080"/>
          <a:ext cx="1905000" cy="134215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20730</xdr:colOff>
      <xdr:row>91</xdr:row>
      <xdr:rowOff>446555</xdr:rowOff>
    </xdr:from>
    <xdr:to>
      <xdr:col>2</xdr:col>
      <xdr:colOff>668430</xdr:colOff>
      <xdr:row>94</xdr:row>
      <xdr:rowOff>446555</xdr:rowOff>
    </xdr:to>
    <xdr:sp macro="" textlink="">
      <xdr:nvSpPr>
        <xdr:cNvPr id="8196" name="Line 10">
          <a:extLst>
            <a:ext uri="{FF2B5EF4-FFF2-40B4-BE49-F238E27FC236}">
              <a16:creationId xmlns:a16="http://schemas.microsoft.com/office/drawing/2014/main" id="{00000000-0008-0000-0600-000004200000}"/>
            </a:ext>
          </a:extLst>
        </xdr:cNvPr>
        <xdr:cNvSpPr>
          <a:spLocks noChangeShapeType="1"/>
        </xdr:cNvSpPr>
      </xdr:nvSpPr>
      <xdr:spPr bwMode="auto">
        <a:xfrm>
          <a:off x="20730" y="47589702"/>
          <a:ext cx="1925171" cy="141194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22412</xdr:colOff>
      <xdr:row>123</xdr:row>
      <xdr:rowOff>22411</xdr:rowOff>
    </xdr:from>
    <xdr:to>
      <xdr:col>3</xdr:col>
      <xdr:colOff>0</xdr:colOff>
      <xdr:row>126</xdr:row>
      <xdr:rowOff>22413</xdr:rowOff>
    </xdr:to>
    <xdr:sp macro="" textlink="">
      <xdr:nvSpPr>
        <xdr:cNvPr id="8197" name="Line 11">
          <a:extLst>
            <a:ext uri="{FF2B5EF4-FFF2-40B4-BE49-F238E27FC236}">
              <a16:creationId xmlns:a16="http://schemas.microsoft.com/office/drawing/2014/main" id="{00000000-0008-0000-0600-000005200000}"/>
            </a:ext>
          </a:extLst>
        </xdr:cNvPr>
        <xdr:cNvSpPr>
          <a:spLocks noChangeShapeType="1"/>
        </xdr:cNvSpPr>
      </xdr:nvSpPr>
      <xdr:spPr bwMode="auto">
        <a:xfrm>
          <a:off x="22412" y="63503735"/>
          <a:ext cx="1961029" cy="158003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122</xdr:row>
      <xdr:rowOff>523875</xdr:rowOff>
    </xdr:from>
    <xdr:to>
      <xdr:col>3</xdr:col>
      <xdr:colOff>0</xdr:colOff>
      <xdr:row>125</xdr:row>
      <xdr:rowOff>514350</xdr:rowOff>
    </xdr:to>
    <xdr:sp macro="" textlink="">
      <xdr:nvSpPr>
        <xdr:cNvPr id="9217" name="Line 9">
          <a:extLst>
            <a:ext uri="{FF2B5EF4-FFF2-40B4-BE49-F238E27FC236}">
              <a16:creationId xmlns:a16="http://schemas.microsoft.com/office/drawing/2014/main" id="{00000000-0008-0000-0700-000001240000}"/>
            </a:ext>
          </a:extLst>
        </xdr:cNvPr>
        <xdr:cNvSpPr>
          <a:spLocks noChangeShapeType="1"/>
        </xdr:cNvSpPr>
      </xdr:nvSpPr>
      <xdr:spPr bwMode="auto">
        <a:xfrm>
          <a:off x="28575" y="61826775"/>
          <a:ext cx="1952625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91</xdr:row>
      <xdr:rowOff>438150</xdr:rowOff>
    </xdr:from>
    <xdr:to>
      <xdr:col>3</xdr:col>
      <xdr:colOff>9525</xdr:colOff>
      <xdr:row>95</xdr:row>
      <xdr:rowOff>9525</xdr:rowOff>
    </xdr:to>
    <xdr:sp macro="" textlink="">
      <xdr:nvSpPr>
        <xdr:cNvPr id="9218" name="Line 10">
          <a:extLst>
            <a:ext uri="{FF2B5EF4-FFF2-40B4-BE49-F238E27FC236}">
              <a16:creationId xmlns:a16="http://schemas.microsoft.com/office/drawing/2014/main" id="{00000000-0008-0000-0700-000002240000}"/>
            </a:ext>
          </a:extLst>
        </xdr:cNvPr>
        <xdr:cNvSpPr>
          <a:spLocks noChangeShapeType="1"/>
        </xdr:cNvSpPr>
      </xdr:nvSpPr>
      <xdr:spPr bwMode="auto">
        <a:xfrm>
          <a:off x="0" y="46520100"/>
          <a:ext cx="1990725" cy="1362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63</xdr:row>
      <xdr:rowOff>9525</xdr:rowOff>
    </xdr:from>
    <xdr:to>
      <xdr:col>3</xdr:col>
      <xdr:colOff>9525</xdr:colOff>
      <xdr:row>66</xdr:row>
      <xdr:rowOff>9525</xdr:rowOff>
    </xdr:to>
    <xdr:sp macro="" textlink="">
      <xdr:nvSpPr>
        <xdr:cNvPr id="9219" name="Line 11">
          <a:extLst>
            <a:ext uri="{FF2B5EF4-FFF2-40B4-BE49-F238E27FC236}">
              <a16:creationId xmlns:a16="http://schemas.microsoft.com/office/drawing/2014/main" id="{00000000-0008-0000-0700-000003240000}"/>
            </a:ext>
          </a:extLst>
        </xdr:cNvPr>
        <xdr:cNvSpPr>
          <a:spLocks noChangeShapeType="1"/>
        </xdr:cNvSpPr>
      </xdr:nvSpPr>
      <xdr:spPr bwMode="auto">
        <a:xfrm>
          <a:off x="9525" y="31194375"/>
          <a:ext cx="1981200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33</xdr:row>
      <xdr:rowOff>19050</xdr:rowOff>
    </xdr:from>
    <xdr:to>
      <xdr:col>3</xdr:col>
      <xdr:colOff>0</xdr:colOff>
      <xdr:row>36</xdr:row>
      <xdr:rowOff>0</xdr:rowOff>
    </xdr:to>
    <xdr:sp macro="" textlink="">
      <xdr:nvSpPr>
        <xdr:cNvPr id="9220" name="Line 12">
          <a:extLst>
            <a:ext uri="{FF2B5EF4-FFF2-40B4-BE49-F238E27FC236}">
              <a16:creationId xmlns:a16="http://schemas.microsoft.com/office/drawing/2014/main" id="{00000000-0008-0000-0700-000004240000}"/>
            </a:ext>
          </a:extLst>
        </xdr:cNvPr>
        <xdr:cNvSpPr>
          <a:spLocks noChangeShapeType="1"/>
        </xdr:cNvSpPr>
      </xdr:nvSpPr>
      <xdr:spPr bwMode="auto">
        <a:xfrm>
          <a:off x="19050" y="15906750"/>
          <a:ext cx="1962150" cy="1476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22151</xdr:colOff>
      <xdr:row>0</xdr:row>
      <xdr:rowOff>441029</xdr:rowOff>
    </xdr:from>
    <xdr:to>
      <xdr:col>3</xdr:col>
      <xdr:colOff>11075</xdr:colOff>
      <xdr:row>4</xdr:row>
      <xdr:rowOff>0</xdr:rowOff>
    </xdr:to>
    <xdr:sp macro="" textlink="">
      <xdr:nvSpPr>
        <xdr:cNvPr id="9221" name="Line 13">
          <a:extLst>
            <a:ext uri="{FF2B5EF4-FFF2-40B4-BE49-F238E27FC236}">
              <a16:creationId xmlns:a16="http://schemas.microsoft.com/office/drawing/2014/main" id="{00000000-0008-0000-0700-000005240000}"/>
            </a:ext>
          </a:extLst>
        </xdr:cNvPr>
        <xdr:cNvSpPr>
          <a:spLocks noChangeShapeType="1"/>
        </xdr:cNvSpPr>
      </xdr:nvSpPr>
      <xdr:spPr bwMode="auto">
        <a:xfrm>
          <a:off x="22151" y="441029"/>
          <a:ext cx="1982529" cy="13310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10823</xdr:colOff>
      <xdr:row>33</xdr:row>
      <xdr:rowOff>14721</xdr:rowOff>
    </xdr:from>
    <xdr:to>
      <xdr:col>3</xdr:col>
      <xdr:colOff>21647</xdr:colOff>
      <xdr:row>36</xdr:row>
      <xdr:rowOff>0</xdr:rowOff>
    </xdr:to>
    <xdr:sp macro="" textlink="">
      <xdr:nvSpPr>
        <xdr:cNvPr id="10241" name="Line 19">
          <a:extLst>
            <a:ext uri="{FF2B5EF4-FFF2-40B4-BE49-F238E27FC236}">
              <a16:creationId xmlns:a16="http://schemas.microsoft.com/office/drawing/2014/main" id="{00000000-0008-0000-0800-000001280000}"/>
            </a:ext>
          </a:extLst>
        </xdr:cNvPr>
        <xdr:cNvSpPr>
          <a:spLocks noChangeShapeType="1"/>
        </xdr:cNvSpPr>
      </xdr:nvSpPr>
      <xdr:spPr bwMode="auto">
        <a:xfrm>
          <a:off x="10823" y="15676852"/>
          <a:ext cx="1980767" cy="152226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17751</xdr:colOff>
      <xdr:row>62</xdr:row>
      <xdr:rowOff>507426</xdr:rowOff>
    </xdr:from>
    <xdr:to>
      <xdr:col>2</xdr:col>
      <xdr:colOff>665451</xdr:colOff>
      <xdr:row>65</xdr:row>
      <xdr:rowOff>487077</xdr:rowOff>
    </xdr:to>
    <xdr:sp macro="" textlink="">
      <xdr:nvSpPr>
        <xdr:cNvPr id="10242" name="Line 20">
          <a:extLst>
            <a:ext uri="{FF2B5EF4-FFF2-40B4-BE49-F238E27FC236}">
              <a16:creationId xmlns:a16="http://schemas.microsoft.com/office/drawing/2014/main" id="{00000000-0008-0000-0800-000002280000}"/>
            </a:ext>
          </a:extLst>
        </xdr:cNvPr>
        <xdr:cNvSpPr>
          <a:spLocks noChangeShapeType="1"/>
        </xdr:cNvSpPr>
      </xdr:nvSpPr>
      <xdr:spPr bwMode="auto">
        <a:xfrm>
          <a:off x="17751" y="31193079"/>
          <a:ext cx="1924916" cy="148416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92</xdr:row>
      <xdr:rowOff>28575</xdr:rowOff>
    </xdr:from>
    <xdr:to>
      <xdr:col>3</xdr:col>
      <xdr:colOff>19050</xdr:colOff>
      <xdr:row>95</xdr:row>
      <xdr:rowOff>9525</xdr:rowOff>
    </xdr:to>
    <xdr:sp macro="" textlink="">
      <xdr:nvSpPr>
        <xdr:cNvPr id="10243" name="Line 21">
          <a:extLst>
            <a:ext uri="{FF2B5EF4-FFF2-40B4-BE49-F238E27FC236}">
              <a16:creationId xmlns:a16="http://schemas.microsoft.com/office/drawing/2014/main" id="{00000000-0008-0000-0800-000003280000}"/>
            </a:ext>
          </a:extLst>
        </xdr:cNvPr>
        <xdr:cNvSpPr>
          <a:spLocks noChangeShapeType="1"/>
        </xdr:cNvSpPr>
      </xdr:nvSpPr>
      <xdr:spPr bwMode="auto">
        <a:xfrm>
          <a:off x="9525" y="46853475"/>
          <a:ext cx="198120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122</xdr:row>
      <xdr:rowOff>504825</xdr:rowOff>
    </xdr:from>
    <xdr:to>
      <xdr:col>3</xdr:col>
      <xdr:colOff>28575</xdr:colOff>
      <xdr:row>125</xdr:row>
      <xdr:rowOff>495300</xdr:rowOff>
    </xdr:to>
    <xdr:sp macro="" textlink="">
      <xdr:nvSpPr>
        <xdr:cNvPr id="10244" name="Line 24">
          <a:extLst>
            <a:ext uri="{FF2B5EF4-FFF2-40B4-BE49-F238E27FC236}">
              <a16:creationId xmlns:a16="http://schemas.microsoft.com/office/drawing/2014/main" id="{00000000-0008-0000-0800-000004280000}"/>
            </a:ext>
          </a:extLst>
        </xdr:cNvPr>
        <xdr:cNvSpPr>
          <a:spLocks noChangeShapeType="1"/>
        </xdr:cNvSpPr>
      </xdr:nvSpPr>
      <xdr:spPr bwMode="auto">
        <a:xfrm>
          <a:off x="0" y="62074425"/>
          <a:ext cx="2000250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1</xdr:row>
      <xdr:rowOff>9525</xdr:rowOff>
    </xdr:from>
    <xdr:to>
      <xdr:col>3</xdr:col>
      <xdr:colOff>0</xdr:colOff>
      <xdr:row>3</xdr:row>
      <xdr:rowOff>485775</xdr:rowOff>
    </xdr:to>
    <xdr:sp macro="" textlink="">
      <xdr:nvSpPr>
        <xdr:cNvPr id="10245" name="Line 26">
          <a:extLst>
            <a:ext uri="{FF2B5EF4-FFF2-40B4-BE49-F238E27FC236}">
              <a16:creationId xmlns:a16="http://schemas.microsoft.com/office/drawing/2014/main" id="{00000000-0008-0000-0800-000005280000}"/>
            </a:ext>
          </a:extLst>
        </xdr:cNvPr>
        <xdr:cNvSpPr>
          <a:spLocks noChangeShapeType="1"/>
        </xdr:cNvSpPr>
      </xdr:nvSpPr>
      <xdr:spPr bwMode="auto">
        <a:xfrm>
          <a:off x="28575" y="400050"/>
          <a:ext cx="1943100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0.59999389629810485"/>
  </sheetPr>
  <dimension ref="A1:T166"/>
  <sheetViews>
    <sheetView view="pageBreakPreview" topLeftCell="A139" zoomScale="85" zoomScaleNormal="75" zoomScaleSheetLayoutView="85" workbookViewId="0">
      <selection activeCell="F118" sqref="F118"/>
    </sheetView>
  </sheetViews>
  <sheetFormatPr defaultRowHeight="16.5" customHeight="1" x14ac:dyDescent="0.15"/>
  <cols>
    <col min="1" max="2" width="8.375" style="1" customWidth="1"/>
    <col min="3" max="3" width="9.75" style="1" customWidth="1"/>
    <col min="4" max="4" width="4.75" style="1" customWidth="1"/>
    <col min="5" max="5" width="4.625" style="1" customWidth="1"/>
    <col min="6" max="8" width="9.25" style="1" customWidth="1"/>
    <col min="9" max="9" width="5.875" style="1" customWidth="1"/>
    <col min="10" max="10" width="9.25" style="1" customWidth="1"/>
    <col min="11" max="11" width="5.875" style="1" customWidth="1"/>
    <col min="12" max="12" width="10.5" style="1" customWidth="1"/>
    <col min="13" max="13" width="5.625" style="1" customWidth="1"/>
    <col min="14" max="14" width="9.125" style="1" customWidth="1"/>
    <col min="15" max="15" width="7.625" style="1" customWidth="1"/>
    <col min="16" max="16" width="9.75" style="1" customWidth="1"/>
    <col min="17" max="17" width="9.875" style="1" customWidth="1"/>
    <col min="18" max="18" width="8.625" style="2" customWidth="1"/>
    <col min="19" max="16384" width="9" style="1"/>
  </cols>
  <sheetData>
    <row r="1" spans="1:19" ht="30.75" customHeight="1" x14ac:dyDescent="0.15">
      <c r="A1" s="505" t="s">
        <v>289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74" t="s">
        <v>77</v>
      </c>
    </row>
    <row r="2" spans="1:19" ht="33.75" customHeight="1" x14ac:dyDescent="0.15">
      <c r="A2" s="17"/>
      <c r="B2" s="12"/>
      <c r="C2" s="30" t="s">
        <v>50</v>
      </c>
      <c r="D2" s="506" t="s">
        <v>82</v>
      </c>
      <c r="E2" s="506" t="s">
        <v>53</v>
      </c>
      <c r="F2" s="512" t="s">
        <v>157</v>
      </c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4"/>
    </row>
    <row r="3" spans="1:19" ht="33.75" customHeight="1" x14ac:dyDescent="0.15">
      <c r="A3" s="18"/>
      <c r="B3" s="13"/>
      <c r="C3" s="13"/>
      <c r="D3" s="507"/>
      <c r="E3" s="507"/>
      <c r="F3" s="502" t="s">
        <v>0</v>
      </c>
      <c r="G3" s="481"/>
      <c r="H3" s="502" t="s">
        <v>1</v>
      </c>
      <c r="I3" s="503"/>
      <c r="J3" s="503"/>
      <c r="K3" s="481"/>
      <c r="L3" s="37"/>
      <c r="M3" s="510" t="s">
        <v>164</v>
      </c>
      <c r="N3" s="485" t="s">
        <v>170</v>
      </c>
      <c r="O3" s="485" t="s">
        <v>148</v>
      </c>
      <c r="P3" s="485" t="s">
        <v>149</v>
      </c>
      <c r="Q3" s="8"/>
      <c r="R3" s="39"/>
    </row>
    <row r="4" spans="1:19" ht="38.25" customHeight="1" x14ac:dyDescent="0.15">
      <c r="A4" s="26" t="s">
        <v>56</v>
      </c>
      <c r="B4" s="14"/>
      <c r="C4" s="14"/>
      <c r="D4" s="508"/>
      <c r="E4" s="508"/>
      <c r="F4" s="38" t="s">
        <v>2</v>
      </c>
      <c r="G4" s="38" t="s">
        <v>3</v>
      </c>
      <c r="H4" s="38" t="s">
        <v>2</v>
      </c>
      <c r="I4" s="162" t="s">
        <v>164</v>
      </c>
      <c r="J4" s="38" t="s">
        <v>3</v>
      </c>
      <c r="K4" s="162" t="s">
        <v>164</v>
      </c>
      <c r="L4" s="62" t="s">
        <v>4</v>
      </c>
      <c r="M4" s="511"/>
      <c r="N4" s="515"/>
      <c r="O4" s="515"/>
      <c r="P4" s="515"/>
      <c r="Q4" s="15" t="s">
        <v>5</v>
      </c>
      <c r="R4" s="28" t="s">
        <v>6</v>
      </c>
      <c r="S4" s="298" t="s">
        <v>220</v>
      </c>
    </row>
    <row r="5" spans="1:19" ht="36" customHeight="1" x14ac:dyDescent="0.15">
      <c r="A5" s="455" t="s">
        <v>48</v>
      </c>
      <c r="B5" s="456"/>
      <c r="C5" s="456"/>
      <c r="D5" s="136">
        <v>18</v>
      </c>
      <c r="E5" s="136">
        <v>27</v>
      </c>
      <c r="F5" s="123">
        <v>476</v>
      </c>
      <c r="G5" s="123">
        <v>88</v>
      </c>
      <c r="H5" s="123">
        <v>448</v>
      </c>
      <c r="I5" s="123">
        <v>3</v>
      </c>
      <c r="J5" s="123">
        <v>136</v>
      </c>
      <c r="K5" s="123">
        <v>3</v>
      </c>
      <c r="L5" s="110">
        <f>SUM(F5+G5+H5+J5)</f>
        <v>1148</v>
      </c>
      <c r="M5" s="124">
        <f>SUM(I5+K5)</f>
        <v>6</v>
      </c>
      <c r="N5" s="124">
        <v>1148</v>
      </c>
      <c r="O5" s="123">
        <v>0</v>
      </c>
      <c r="P5" s="123">
        <v>275</v>
      </c>
      <c r="Q5" s="110">
        <v>935</v>
      </c>
      <c r="R5" s="125">
        <f t="shared" ref="R5:R26" si="0">L5/Q5*100</f>
        <v>122.7807486631016</v>
      </c>
      <c r="S5" s="1" t="s">
        <v>214</v>
      </c>
    </row>
    <row r="6" spans="1:19" ht="36" customHeight="1" x14ac:dyDescent="0.15">
      <c r="A6" s="504" t="s">
        <v>268</v>
      </c>
      <c r="B6" s="479"/>
      <c r="C6" s="479"/>
      <c r="D6" s="136">
        <v>18</v>
      </c>
      <c r="E6" s="136">
        <v>31</v>
      </c>
      <c r="F6" s="123">
        <v>25</v>
      </c>
      <c r="G6" s="123">
        <v>7</v>
      </c>
      <c r="H6" s="123">
        <v>467</v>
      </c>
      <c r="I6" s="123">
        <v>2</v>
      </c>
      <c r="J6" s="123">
        <v>133</v>
      </c>
      <c r="K6" s="123">
        <v>2</v>
      </c>
      <c r="L6" s="110">
        <f>SUM(F6+G6+H6+J6)</f>
        <v>632</v>
      </c>
      <c r="M6" s="124">
        <f>SUM(I6+K6)</f>
        <v>4</v>
      </c>
      <c r="N6" s="124">
        <v>621</v>
      </c>
      <c r="O6" s="123">
        <v>11</v>
      </c>
      <c r="P6" s="123">
        <v>51</v>
      </c>
      <c r="Q6" s="110">
        <v>489</v>
      </c>
      <c r="R6" s="125">
        <f t="shared" si="0"/>
        <v>129.24335378323107</v>
      </c>
      <c r="S6" s="1" t="s">
        <v>221</v>
      </c>
    </row>
    <row r="7" spans="1:19" ht="36" customHeight="1" x14ac:dyDescent="0.15">
      <c r="A7" s="455" t="s">
        <v>8</v>
      </c>
      <c r="B7" s="456"/>
      <c r="C7" s="456"/>
      <c r="D7" s="136">
        <v>27</v>
      </c>
      <c r="E7" s="136">
        <v>29</v>
      </c>
      <c r="F7" s="123">
        <v>617</v>
      </c>
      <c r="G7" s="123">
        <v>145</v>
      </c>
      <c r="H7" s="123">
        <v>2891</v>
      </c>
      <c r="I7" s="123">
        <v>1</v>
      </c>
      <c r="J7" s="123">
        <v>580</v>
      </c>
      <c r="K7" s="123">
        <v>1</v>
      </c>
      <c r="L7" s="110">
        <f t="shared" ref="L7:L26" si="1">SUM(F7+G7+H7+J7)</f>
        <v>4233</v>
      </c>
      <c r="M7" s="124">
        <f t="shared" ref="M7:M26" si="2">SUM(I7+K7)</f>
        <v>2</v>
      </c>
      <c r="N7" s="124">
        <v>3372</v>
      </c>
      <c r="O7" s="123">
        <v>0</v>
      </c>
      <c r="P7" s="123">
        <v>1051</v>
      </c>
      <c r="Q7" s="110">
        <v>3958</v>
      </c>
      <c r="R7" s="125">
        <f t="shared" si="0"/>
        <v>106.94795351187469</v>
      </c>
      <c r="S7" s="1" t="s">
        <v>214</v>
      </c>
    </row>
    <row r="8" spans="1:19" ht="36" customHeight="1" x14ac:dyDescent="0.15">
      <c r="A8" s="504" t="s">
        <v>116</v>
      </c>
      <c r="B8" s="456"/>
      <c r="C8" s="456"/>
      <c r="D8" s="136">
        <v>18</v>
      </c>
      <c r="E8" s="136">
        <v>31</v>
      </c>
      <c r="F8" s="123">
        <v>394</v>
      </c>
      <c r="G8" s="123">
        <v>31</v>
      </c>
      <c r="H8" s="123">
        <v>278</v>
      </c>
      <c r="I8" s="123">
        <v>8</v>
      </c>
      <c r="J8" s="123">
        <v>100</v>
      </c>
      <c r="K8" s="123">
        <v>2</v>
      </c>
      <c r="L8" s="110">
        <f t="shared" si="1"/>
        <v>803</v>
      </c>
      <c r="M8" s="124">
        <f t="shared" si="2"/>
        <v>10</v>
      </c>
      <c r="N8" s="124">
        <v>762</v>
      </c>
      <c r="O8" s="123">
        <v>41</v>
      </c>
      <c r="P8" s="123">
        <v>359</v>
      </c>
      <c r="Q8" s="110">
        <v>824</v>
      </c>
      <c r="R8" s="125">
        <f t="shared" si="0"/>
        <v>97.451456310679603</v>
      </c>
      <c r="S8" s="1" t="s">
        <v>221</v>
      </c>
    </row>
    <row r="9" spans="1:19" ht="36" customHeight="1" x14ac:dyDescent="0.15">
      <c r="A9" s="455" t="s">
        <v>117</v>
      </c>
      <c r="B9" s="456"/>
      <c r="C9" s="456"/>
      <c r="D9" s="136">
        <v>27</v>
      </c>
      <c r="E9" s="136">
        <v>29</v>
      </c>
      <c r="F9" s="123">
        <v>907</v>
      </c>
      <c r="G9" s="123">
        <v>87</v>
      </c>
      <c r="H9" s="123">
        <v>3056</v>
      </c>
      <c r="I9" s="123">
        <v>14</v>
      </c>
      <c r="J9" s="123">
        <v>761</v>
      </c>
      <c r="K9" s="123">
        <v>16</v>
      </c>
      <c r="L9" s="110">
        <f t="shared" si="1"/>
        <v>4811</v>
      </c>
      <c r="M9" s="124">
        <f t="shared" si="2"/>
        <v>30</v>
      </c>
      <c r="N9" s="124">
        <v>4767</v>
      </c>
      <c r="O9" s="123">
        <v>44</v>
      </c>
      <c r="P9" s="123">
        <v>1068</v>
      </c>
      <c r="Q9" s="110">
        <v>4678</v>
      </c>
      <c r="R9" s="125">
        <f t="shared" si="0"/>
        <v>102.84309533988885</v>
      </c>
      <c r="S9" s="1" t="s">
        <v>214</v>
      </c>
    </row>
    <row r="10" spans="1:19" ht="36" customHeight="1" x14ac:dyDescent="0.15">
      <c r="A10" s="455" t="s">
        <v>193</v>
      </c>
      <c r="B10" s="456"/>
      <c r="C10" s="456"/>
      <c r="D10" s="136">
        <v>18</v>
      </c>
      <c r="E10" s="136">
        <v>29</v>
      </c>
      <c r="F10" s="123">
        <v>269</v>
      </c>
      <c r="G10" s="123">
        <v>22</v>
      </c>
      <c r="H10" s="123">
        <v>1256</v>
      </c>
      <c r="I10" s="123">
        <v>3</v>
      </c>
      <c r="J10" s="123">
        <v>232</v>
      </c>
      <c r="K10" s="123">
        <v>2</v>
      </c>
      <c r="L10" s="110">
        <f t="shared" si="1"/>
        <v>1779</v>
      </c>
      <c r="M10" s="124">
        <f>SUM(I10+K10)</f>
        <v>5</v>
      </c>
      <c r="N10" s="124">
        <v>1779</v>
      </c>
      <c r="O10" s="123">
        <v>0</v>
      </c>
      <c r="P10" s="123">
        <v>291</v>
      </c>
      <c r="Q10" s="110">
        <v>1541</v>
      </c>
      <c r="R10" s="125">
        <f>L10/Q10*100</f>
        <v>115.4445165476963</v>
      </c>
      <c r="S10" s="1" t="s">
        <v>216</v>
      </c>
    </row>
    <row r="11" spans="1:19" ht="36" customHeight="1" x14ac:dyDescent="0.15">
      <c r="A11" s="455" t="s">
        <v>9</v>
      </c>
      <c r="B11" s="456"/>
      <c r="C11" s="456"/>
      <c r="D11" s="136">
        <v>18</v>
      </c>
      <c r="E11" s="136">
        <v>31</v>
      </c>
      <c r="F11" s="123">
        <v>386</v>
      </c>
      <c r="G11" s="123">
        <v>89</v>
      </c>
      <c r="H11" s="123">
        <v>2487</v>
      </c>
      <c r="I11" s="123">
        <v>0</v>
      </c>
      <c r="J11" s="123">
        <v>803</v>
      </c>
      <c r="K11" s="123">
        <v>0</v>
      </c>
      <c r="L11" s="110">
        <f t="shared" si="1"/>
        <v>3765</v>
      </c>
      <c r="M11" s="124">
        <f t="shared" si="2"/>
        <v>0</v>
      </c>
      <c r="N11" s="124">
        <v>3765</v>
      </c>
      <c r="O11" s="123">
        <v>0</v>
      </c>
      <c r="P11" s="123">
        <v>1040</v>
      </c>
      <c r="Q11" s="110">
        <v>3287</v>
      </c>
      <c r="R11" s="125">
        <f t="shared" si="0"/>
        <v>114.54213568603591</v>
      </c>
      <c r="S11" s="1" t="s">
        <v>214</v>
      </c>
    </row>
    <row r="12" spans="1:19" ht="36" customHeight="1" x14ac:dyDescent="0.15">
      <c r="A12" s="455" t="s">
        <v>10</v>
      </c>
      <c r="B12" s="456"/>
      <c r="C12" s="456"/>
      <c r="D12" s="136">
        <v>36</v>
      </c>
      <c r="E12" s="136">
        <v>25</v>
      </c>
      <c r="F12" s="123">
        <v>962</v>
      </c>
      <c r="G12" s="123">
        <v>154</v>
      </c>
      <c r="H12" s="123">
        <v>804</v>
      </c>
      <c r="I12" s="123">
        <v>3</v>
      </c>
      <c r="J12" s="123">
        <v>268</v>
      </c>
      <c r="K12" s="123">
        <v>1</v>
      </c>
      <c r="L12" s="110">
        <f t="shared" si="1"/>
        <v>2188</v>
      </c>
      <c r="M12" s="124">
        <f t="shared" si="2"/>
        <v>4</v>
      </c>
      <c r="N12" s="124">
        <v>2188</v>
      </c>
      <c r="O12" s="123">
        <v>0</v>
      </c>
      <c r="P12" s="123">
        <v>616</v>
      </c>
      <c r="Q12" s="110">
        <v>2682</v>
      </c>
      <c r="R12" s="125">
        <f t="shared" si="0"/>
        <v>81.58090976882923</v>
      </c>
      <c r="S12" s="1" t="s">
        <v>215</v>
      </c>
    </row>
    <row r="13" spans="1:19" ht="36" customHeight="1" x14ac:dyDescent="0.15">
      <c r="A13" s="455" t="s">
        <v>11</v>
      </c>
      <c r="B13" s="456"/>
      <c r="C13" s="456"/>
      <c r="D13" s="136">
        <v>36</v>
      </c>
      <c r="E13" s="136">
        <v>28</v>
      </c>
      <c r="F13" s="123">
        <v>0</v>
      </c>
      <c r="G13" s="123">
        <v>0</v>
      </c>
      <c r="H13" s="123">
        <v>2739</v>
      </c>
      <c r="I13" s="123">
        <v>13</v>
      </c>
      <c r="J13" s="123">
        <v>824</v>
      </c>
      <c r="K13" s="123">
        <v>3</v>
      </c>
      <c r="L13" s="110">
        <f t="shared" si="1"/>
        <v>3563</v>
      </c>
      <c r="M13" s="124">
        <f t="shared" si="2"/>
        <v>16</v>
      </c>
      <c r="N13" s="124">
        <v>1822</v>
      </c>
      <c r="O13" s="123">
        <v>64</v>
      </c>
      <c r="P13" s="123">
        <v>592</v>
      </c>
      <c r="Q13" s="110">
        <v>3932</v>
      </c>
      <c r="R13" s="125">
        <f t="shared" si="0"/>
        <v>90.615462868769072</v>
      </c>
      <c r="S13" s="1" t="s">
        <v>215</v>
      </c>
    </row>
    <row r="14" spans="1:19" ht="36" customHeight="1" x14ac:dyDescent="0.15">
      <c r="A14" s="455" t="s">
        <v>87</v>
      </c>
      <c r="B14" s="456"/>
      <c r="C14" s="456"/>
      <c r="D14" s="136">
        <v>36</v>
      </c>
      <c r="E14" s="136">
        <v>28</v>
      </c>
      <c r="F14" s="123">
        <v>1577</v>
      </c>
      <c r="G14" s="123">
        <v>182</v>
      </c>
      <c r="H14" s="123">
        <v>3199</v>
      </c>
      <c r="I14" s="123">
        <v>3</v>
      </c>
      <c r="J14" s="123">
        <v>734</v>
      </c>
      <c r="K14" s="123">
        <v>2</v>
      </c>
      <c r="L14" s="110">
        <f t="shared" si="1"/>
        <v>5692</v>
      </c>
      <c r="M14" s="124">
        <f t="shared" si="2"/>
        <v>5</v>
      </c>
      <c r="N14" s="124">
        <v>5615</v>
      </c>
      <c r="O14" s="123">
        <v>14</v>
      </c>
      <c r="P14" s="123">
        <v>1539</v>
      </c>
      <c r="Q14" s="110">
        <v>5249</v>
      </c>
      <c r="R14" s="125">
        <f t="shared" si="0"/>
        <v>108.43970280053344</v>
      </c>
      <c r="S14" s="1" t="s">
        <v>216</v>
      </c>
    </row>
    <row r="15" spans="1:19" ht="36" customHeight="1" x14ac:dyDescent="0.15">
      <c r="A15" s="504" t="s">
        <v>57</v>
      </c>
      <c r="B15" s="456"/>
      <c r="C15" s="456"/>
      <c r="D15" s="136">
        <v>18</v>
      </c>
      <c r="E15" s="136">
        <v>28</v>
      </c>
      <c r="F15" s="123">
        <v>271</v>
      </c>
      <c r="G15" s="123">
        <v>36</v>
      </c>
      <c r="H15" s="123">
        <v>1928</v>
      </c>
      <c r="I15" s="123">
        <v>0</v>
      </c>
      <c r="J15" s="123">
        <v>476</v>
      </c>
      <c r="K15" s="123">
        <v>0</v>
      </c>
      <c r="L15" s="110">
        <f t="shared" si="1"/>
        <v>2711</v>
      </c>
      <c r="M15" s="124">
        <f t="shared" si="2"/>
        <v>0</v>
      </c>
      <c r="N15" s="124">
        <v>2607</v>
      </c>
      <c r="O15" s="123">
        <v>13</v>
      </c>
      <c r="P15" s="123">
        <v>606</v>
      </c>
      <c r="Q15" s="110">
        <v>2969</v>
      </c>
      <c r="R15" s="125">
        <f t="shared" si="0"/>
        <v>91.310205456382619</v>
      </c>
      <c r="S15" s="1" t="s">
        <v>215</v>
      </c>
    </row>
    <row r="16" spans="1:19" ht="36" customHeight="1" x14ac:dyDescent="0.15">
      <c r="A16" s="504" t="s">
        <v>58</v>
      </c>
      <c r="B16" s="456"/>
      <c r="C16" s="456"/>
      <c r="D16" s="136">
        <v>18</v>
      </c>
      <c r="E16" s="136">
        <v>26</v>
      </c>
      <c r="F16" s="123">
        <v>218</v>
      </c>
      <c r="G16" s="123">
        <v>48</v>
      </c>
      <c r="H16" s="123">
        <v>636</v>
      </c>
      <c r="I16" s="123">
        <v>1</v>
      </c>
      <c r="J16" s="123">
        <v>143</v>
      </c>
      <c r="K16" s="123">
        <v>1</v>
      </c>
      <c r="L16" s="110">
        <f t="shared" si="1"/>
        <v>1045</v>
      </c>
      <c r="M16" s="124">
        <f t="shared" si="2"/>
        <v>2</v>
      </c>
      <c r="N16" s="124">
        <v>0</v>
      </c>
      <c r="O16" s="123">
        <v>0</v>
      </c>
      <c r="P16" s="123">
        <v>185</v>
      </c>
      <c r="Q16" s="110">
        <v>960</v>
      </c>
      <c r="R16" s="125">
        <f t="shared" si="0"/>
        <v>108.85416666666667</v>
      </c>
      <c r="S16" s="1" t="s">
        <v>215</v>
      </c>
    </row>
    <row r="17" spans="1:19" ht="36" customHeight="1" x14ac:dyDescent="0.15">
      <c r="A17" s="504" t="s">
        <v>86</v>
      </c>
      <c r="B17" s="456"/>
      <c r="C17" s="456"/>
      <c r="D17" s="136">
        <v>18</v>
      </c>
      <c r="E17" s="136">
        <v>30</v>
      </c>
      <c r="F17" s="123">
        <v>36</v>
      </c>
      <c r="G17" s="123">
        <v>12</v>
      </c>
      <c r="H17" s="123">
        <v>2487</v>
      </c>
      <c r="I17" s="123">
        <v>5</v>
      </c>
      <c r="J17" s="123">
        <v>810</v>
      </c>
      <c r="K17" s="123">
        <v>1</v>
      </c>
      <c r="L17" s="110">
        <f t="shared" si="1"/>
        <v>3345</v>
      </c>
      <c r="M17" s="124">
        <f t="shared" si="2"/>
        <v>6</v>
      </c>
      <c r="N17" s="124">
        <v>3279</v>
      </c>
      <c r="O17" s="123">
        <v>57</v>
      </c>
      <c r="P17" s="123">
        <v>1168</v>
      </c>
      <c r="Q17" s="110">
        <v>3212</v>
      </c>
      <c r="R17" s="125">
        <f>L17/Q17*100</f>
        <v>104.14072229140723</v>
      </c>
      <c r="S17" s="1" t="s">
        <v>219</v>
      </c>
    </row>
    <row r="18" spans="1:19" ht="36" customHeight="1" x14ac:dyDescent="0.15">
      <c r="A18" s="455" t="s">
        <v>118</v>
      </c>
      <c r="B18" s="456"/>
      <c r="C18" s="456"/>
      <c r="D18" s="136">
        <v>18</v>
      </c>
      <c r="E18" s="136">
        <v>31</v>
      </c>
      <c r="F18" s="123">
        <v>511</v>
      </c>
      <c r="G18" s="123">
        <v>162</v>
      </c>
      <c r="H18" s="123">
        <v>1113</v>
      </c>
      <c r="I18" s="123">
        <v>10</v>
      </c>
      <c r="J18" s="123">
        <v>539</v>
      </c>
      <c r="K18" s="123">
        <v>0</v>
      </c>
      <c r="L18" s="110">
        <f t="shared" si="1"/>
        <v>2325</v>
      </c>
      <c r="M18" s="124">
        <f t="shared" si="2"/>
        <v>10</v>
      </c>
      <c r="N18" s="124">
        <v>2056</v>
      </c>
      <c r="O18" s="123">
        <v>156</v>
      </c>
      <c r="P18" s="123">
        <v>592</v>
      </c>
      <c r="Q18" s="110">
        <v>2582</v>
      </c>
      <c r="R18" s="125">
        <f t="shared" si="0"/>
        <v>90.046475600309833</v>
      </c>
      <c r="S18" s="1" t="s">
        <v>218</v>
      </c>
    </row>
    <row r="19" spans="1:19" ht="36" customHeight="1" x14ac:dyDescent="0.15">
      <c r="A19" s="455" t="s">
        <v>12</v>
      </c>
      <c r="B19" s="456"/>
      <c r="C19" s="456"/>
      <c r="D19" s="136">
        <v>18</v>
      </c>
      <c r="E19" s="136">
        <v>30</v>
      </c>
      <c r="F19" s="123">
        <v>1001</v>
      </c>
      <c r="G19" s="123">
        <v>12</v>
      </c>
      <c r="H19" s="123">
        <v>1806</v>
      </c>
      <c r="I19" s="123">
        <v>0</v>
      </c>
      <c r="J19" s="123">
        <v>331</v>
      </c>
      <c r="K19" s="123">
        <v>0</v>
      </c>
      <c r="L19" s="110">
        <f t="shared" si="1"/>
        <v>3150</v>
      </c>
      <c r="M19" s="124">
        <f t="shared" si="2"/>
        <v>0</v>
      </c>
      <c r="N19" s="124">
        <v>3071</v>
      </c>
      <c r="O19" s="123">
        <v>73</v>
      </c>
      <c r="P19" s="123">
        <v>687</v>
      </c>
      <c r="Q19" s="110">
        <v>2736</v>
      </c>
      <c r="R19" s="125">
        <f t="shared" si="0"/>
        <v>115.13157894736842</v>
      </c>
      <c r="S19" s="1" t="s">
        <v>216</v>
      </c>
    </row>
    <row r="20" spans="1:19" ht="36" customHeight="1" x14ac:dyDescent="0.15">
      <c r="A20" s="504" t="s">
        <v>202</v>
      </c>
      <c r="B20" s="456"/>
      <c r="C20" s="456"/>
      <c r="D20" s="136">
        <v>36</v>
      </c>
      <c r="E20" s="136">
        <v>31</v>
      </c>
      <c r="F20" s="123">
        <v>883</v>
      </c>
      <c r="G20" s="123">
        <v>177</v>
      </c>
      <c r="H20" s="123">
        <v>4516</v>
      </c>
      <c r="I20" s="123">
        <v>6</v>
      </c>
      <c r="J20" s="123">
        <v>999</v>
      </c>
      <c r="K20" s="123">
        <v>1</v>
      </c>
      <c r="L20" s="110">
        <f t="shared" si="1"/>
        <v>6575</v>
      </c>
      <c r="M20" s="124">
        <f>SUM(I20+K20)</f>
        <v>7</v>
      </c>
      <c r="N20" s="124">
        <v>6527</v>
      </c>
      <c r="O20" s="123">
        <v>32</v>
      </c>
      <c r="P20" s="123">
        <v>1655</v>
      </c>
      <c r="Q20" s="110">
        <v>5611</v>
      </c>
      <c r="R20" s="125">
        <f>L20/Q20*100</f>
        <v>117.18053822847978</v>
      </c>
      <c r="S20" s="1" t="s">
        <v>215</v>
      </c>
    </row>
    <row r="21" spans="1:19" ht="36" customHeight="1" x14ac:dyDescent="0.15">
      <c r="A21" s="455" t="s">
        <v>13</v>
      </c>
      <c r="B21" s="456"/>
      <c r="C21" s="456"/>
      <c r="D21" s="136">
        <v>18</v>
      </c>
      <c r="E21" s="136">
        <v>30</v>
      </c>
      <c r="F21" s="123">
        <v>49</v>
      </c>
      <c r="G21" s="123">
        <v>1</v>
      </c>
      <c r="H21" s="123">
        <v>1445</v>
      </c>
      <c r="I21" s="123">
        <v>4</v>
      </c>
      <c r="J21" s="123">
        <v>282</v>
      </c>
      <c r="K21" s="123">
        <v>0</v>
      </c>
      <c r="L21" s="110">
        <f t="shared" si="1"/>
        <v>1777</v>
      </c>
      <c r="M21" s="124">
        <f t="shared" si="2"/>
        <v>4</v>
      </c>
      <c r="N21" s="124">
        <v>1632</v>
      </c>
      <c r="O21" s="123">
        <v>0</v>
      </c>
      <c r="P21" s="123">
        <v>250</v>
      </c>
      <c r="Q21" s="110">
        <v>1593</v>
      </c>
      <c r="R21" s="125">
        <f t="shared" si="0"/>
        <v>111.5505335844319</v>
      </c>
      <c r="S21" s="1" t="s">
        <v>214</v>
      </c>
    </row>
    <row r="22" spans="1:19" ht="36" customHeight="1" x14ac:dyDescent="0.15">
      <c r="A22" s="455" t="s">
        <v>172</v>
      </c>
      <c r="B22" s="456"/>
      <c r="C22" s="456"/>
      <c r="D22" s="136">
        <v>18</v>
      </c>
      <c r="E22" s="136">
        <v>31</v>
      </c>
      <c r="F22" s="123">
        <v>0</v>
      </c>
      <c r="G22" s="123">
        <v>0</v>
      </c>
      <c r="H22" s="123">
        <v>1842</v>
      </c>
      <c r="I22" s="123">
        <v>0</v>
      </c>
      <c r="J22" s="123">
        <v>694</v>
      </c>
      <c r="K22" s="123">
        <v>0</v>
      </c>
      <c r="L22" s="110">
        <f t="shared" si="1"/>
        <v>2536</v>
      </c>
      <c r="M22" s="124">
        <f t="shared" si="2"/>
        <v>0</v>
      </c>
      <c r="N22" s="124">
        <v>2491</v>
      </c>
      <c r="O22" s="123">
        <v>29</v>
      </c>
      <c r="P22" s="123">
        <v>732</v>
      </c>
      <c r="Q22" s="110">
        <v>2502</v>
      </c>
      <c r="R22" s="125">
        <f t="shared" si="0"/>
        <v>101.35891286970424</v>
      </c>
      <c r="S22" s="1" t="s">
        <v>217</v>
      </c>
    </row>
    <row r="23" spans="1:19" ht="36" customHeight="1" x14ac:dyDescent="0.15">
      <c r="A23" s="504" t="s">
        <v>211</v>
      </c>
      <c r="B23" s="456"/>
      <c r="C23" s="456"/>
      <c r="D23" s="136">
        <v>27</v>
      </c>
      <c r="E23" s="136">
        <v>31</v>
      </c>
      <c r="F23" s="123">
        <v>1050</v>
      </c>
      <c r="G23" s="123">
        <v>232</v>
      </c>
      <c r="H23" s="123">
        <v>3124</v>
      </c>
      <c r="I23" s="123">
        <v>0</v>
      </c>
      <c r="J23" s="123">
        <v>709</v>
      </c>
      <c r="K23" s="123">
        <v>0</v>
      </c>
      <c r="L23" s="110">
        <f t="shared" si="1"/>
        <v>5115</v>
      </c>
      <c r="M23" s="124">
        <f>SUM(I23+K23)</f>
        <v>0</v>
      </c>
      <c r="N23" s="124">
        <v>5051</v>
      </c>
      <c r="O23" s="123">
        <v>64</v>
      </c>
      <c r="P23" s="123">
        <v>993</v>
      </c>
      <c r="Q23" s="110">
        <v>4943</v>
      </c>
      <c r="R23" s="125">
        <f>L23/Q23*100</f>
        <v>103.47966821768158</v>
      </c>
      <c r="S23" s="1" t="s">
        <v>215</v>
      </c>
    </row>
    <row r="24" spans="1:19" ht="36" customHeight="1" x14ac:dyDescent="0.15">
      <c r="A24" s="455" t="s">
        <v>55</v>
      </c>
      <c r="B24" s="456"/>
      <c r="C24" s="456"/>
      <c r="D24" s="136">
        <v>18</v>
      </c>
      <c r="E24" s="136">
        <v>30</v>
      </c>
      <c r="F24" s="123">
        <v>1031</v>
      </c>
      <c r="G24" s="123">
        <v>222</v>
      </c>
      <c r="H24" s="123">
        <v>1027</v>
      </c>
      <c r="I24" s="123">
        <v>4</v>
      </c>
      <c r="J24" s="123">
        <v>231</v>
      </c>
      <c r="K24" s="123">
        <v>4</v>
      </c>
      <c r="L24" s="110">
        <f t="shared" si="1"/>
        <v>2511</v>
      </c>
      <c r="M24" s="124">
        <f t="shared" si="2"/>
        <v>8</v>
      </c>
      <c r="N24" s="124">
        <v>2406</v>
      </c>
      <c r="O24" s="123">
        <v>0</v>
      </c>
      <c r="P24" s="123">
        <v>644</v>
      </c>
      <c r="Q24" s="110">
        <v>2281</v>
      </c>
      <c r="R24" s="125">
        <f t="shared" si="0"/>
        <v>110.08329679964928</v>
      </c>
      <c r="S24" s="1" t="s">
        <v>216</v>
      </c>
    </row>
    <row r="25" spans="1:19" ht="36" customHeight="1" x14ac:dyDescent="0.15">
      <c r="A25" s="504" t="s">
        <v>271</v>
      </c>
      <c r="B25" s="456"/>
      <c r="C25" s="456"/>
      <c r="D25" s="136">
        <v>18</v>
      </c>
      <c r="E25" s="136">
        <v>28</v>
      </c>
      <c r="F25" s="123">
        <v>208</v>
      </c>
      <c r="G25" s="123">
        <v>47</v>
      </c>
      <c r="H25" s="123">
        <v>909</v>
      </c>
      <c r="I25" s="123">
        <v>0</v>
      </c>
      <c r="J25" s="123">
        <v>386</v>
      </c>
      <c r="K25" s="123">
        <v>0</v>
      </c>
      <c r="L25" s="110">
        <f t="shared" si="1"/>
        <v>1550</v>
      </c>
      <c r="M25" s="124">
        <f>SUM(I25+K25)</f>
        <v>0</v>
      </c>
      <c r="N25" s="124">
        <v>1522</v>
      </c>
      <c r="O25" s="123">
        <v>28</v>
      </c>
      <c r="P25" s="123">
        <v>153</v>
      </c>
      <c r="Q25" s="110">
        <v>1542</v>
      </c>
      <c r="R25" s="125">
        <f>L25/Q25*100</f>
        <v>100.51880674448768</v>
      </c>
      <c r="S25" s="1" t="s">
        <v>215</v>
      </c>
    </row>
    <row r="26" spans="1:19" ht="36" customHeight="1" x14ac:dyDescent="0.15">
      <c r="A26" s="504" t="s">
        <v>119</v>
      </c>
      <c r="B26" s="456"/>
      <c r="C26" s="456"/>
      <c r="D26" s="136">
        <v>18</v>
      </c>
      <c r="E26" s="136">
        <v>28</v>
      </c>
      <c r="F26" s="123">
        <v>173</v>
      </c>
      <c r="G26" s="123">
        <v>108</v>
      </c>
      <c r="H26" s="123">
        <v>1244</v>
      </c>
      <c r="I26" s="123">
        <v>5</v>
      </c>
      <c r="J26" s="123">
        <v>378</v>
      </c>
      <c r="K26" s="123">
        <v>3</v>
      </c>
      <c r="L26" s="110">
        <f t="shared" si="1"/>
        <v>1903</v>
      </c>
      <c r="M26" s="124">
        <f t="shared" si="2"/>
        <v>8</v>
      </c>
      <c r="N26" s="124">
        <v>1903</v>
      </c>
      <c r="O26" s="123">
        <v>0</v>
      </c>
      <c r="P26" s="123">
        <v>622</v>
      </c>
      <c r="Q26" s="110">
        <v>1945</v>
      </c>
      <c r="R26" s="125">
        <f t="shared" si="0"/>
        <v>97.840616966580967</v>
      </c>
      <c r="S26" s="1" t="s">
        <v>214</v>
      </c>
    </row>
    <row r="27" spans="1:19" ht="36" customHeight="1" x14ac:dyDescent="0.15">
      <c r="A27" s="521" t="s">
        <v>282</v>
      </c>
      <c r="B27" s="495"/>
      <c r="C27" s="496"/>
      <c r="D27" s="137">
        <f t="shared" ref="D27:Q27" si="3">SUM(D5:D26)</f>
        <v>495</v>
      </c>
      <c r="E27" s="137">
        <f t="shared" si="3"/>
        <v>642</v>
      </c>
      <c r="F27" s="128">
        <f t="shared" si="3"/>
        <v>11044</v>
      </c>
      <c r="G27" s="128">
        <f t="shared" si="3"/>
        <v>1862</v>
      </c>
      <c r="H27" s="128">
        <f t="shared" si="3"/>
        <v>39702</v>
      </c>
      <c r="I27" s="128">
        <f t="shared" si="3"/>
        <v>85</v>
      </c>
      <c r="J27" s="128">
        <f t="shared" si="3"/>
        <v>10549</v>
      </c>
      <c r="K27" s="128">
        <f t="shared" si="3"/>
        <v>42</v>
      </c>
      <c r="L27" s="128">
        <f t="shared" si="3"/>
        <v>63157</v>
      </c>
      <c r="M27" s="128">
        <f t="shared" si="3"/>
        <v>127</v>
      </c>
      <c r="N27" s="128">
        <f t="shared" si="3"/>
        <v>58384</v>
      </c>
      <c r="O27" s="128">
        <f t="shared" si="3"/>
        <v>626</v>
      </c>
      <c r="P27" s="128">
        <f t="shared" si="3"/>
        <v>15169</v>
      </c>
      <c r="Q27" s="163">
        <f t="shared" si="3"/>
        <v>60451</v>
      </c>
      <c r="R27" s="153">
        <f>L27/Q27*100</f>
        <v>104.47635274850707</v>
      </c>
    </row>
    <row r="28" spans="1:19" ht="36" customHeight="1" x14ac:dyDescent="0.15">
      <c r="A28" s="509" t="s">
        <v>15</v>
      </c>
      <c r="B28" s="522"/>
      <c r="C28" s="523"/>
      <c r="D28" s="138"/>
      <c r="E28" s="138"/>
      <c r="F28" s="164">
        <f t="shared" ref="F28:K28" si="4">F27/$L$27*100</f>
        <v>17.486581059898349</v>
      </c>
      <c r="G28" s="164">
        <f t="shared" si="4"/>
        <v>2.9482084329528</v>
      </c>
      <c r="H28" s="164">
        <f t="shared" si="4"/>
        <v>62.862390550532801</v>
      </c>
      <c r="I28" s="164">
        <f t="shared" si="4"/>
        <v>0.13458523995756605</v>
      </c>
      <c r="J28" s="164">
        <f t="shared" si="4"/>
        <v>16.702819956616054</v>
      </c>
      <c r="K28" s="164">
        <f t="shared" si="4"/>
        <v>6.6500942096679699E-2</v>
      </c>
      <c r="L28" s="117"/>
      <c r="M28" s="117"/>
      <c r="N28" s="117"/>
      <c r="O28" s="117"/>
      <c r="P28" s="117"/>
      <c r="Q28" s="119"/>
      <c r="R28" s="150"/>
    </row>
    <row r="29" spans="1:19" ht="36" customHeight="1" x14ac:dyDescent="0.15">
      <c r="A29" s="487" t="s">
        <v>16</v>
      </c>
      <c r="B29" s="488"/>
      <c r="C29" s="488"/>
      <c r="D29" s="138"/>
      <c r="E29" s="138"/>
      <c r="F29" s="117">
        <f>F27/22</f>
        <v>502</v>
      </c>
      <c r="G29" s="117">
        <f t="shared" ref="G29:P29" si="5">G27/22</f>
        <v>84.63636363636364</v>
      </c>
      <c r="H29" s="117">
        <f t="shared" si="5"/>
        <v>1804.6363636363637</v>
      </c>
      <c r="I29" s="117">
        <f t="shared" si="5"/>
        <v>3.8636363636363638</v>
      </c>
      <c r="J29" s="117">
        <f t="shared" si="5"/>
        <v>479.5</v>
      </c>
      <c r="K29" s="117">
        <f t="shared" si="5"/>
        <v>1.9090909090909092</v>
      </c>
      <c r="L29" s="117">
        <f t="shared" si="5"/>
        <v>2870.7727272727275</v>
      </c>
      <c r="M29" s="117">
        <f t="shared" si="5"/>
        <v>5.7727272727272725</v>
      </c>
      <c r="N29" s="117">
        <f t="shared" si="5"/>
        <v>2653.818181818182</v>
      </c>
      <c r="O29" s="117">
        <f t="shared" si="5"/>
        <v>28.454545454545453</v>
      </c>
      <c r="P29" s="117">
        <f t="shared" si="5"/>
        <v>689.5</v>
      </c>
      <c r="Q29" s="117"/>
      <c r="R29" s="125"/>
    </row>
    <row r="30" spans="1:19" ht="36" customHeight="1" x14ac:dyDescent="0.15">
      <c r="A30" s="487" t="s">
        <v>17</v>
      </c>
      <c r="B30" s="488"/>
      <c r="C30" s="488"/>
      <c r="D30" s="138"/>
      <c r="E30" s="138"/>
      <c r="F30" s="117">
        <f t="shared" ref="F30:P30" si="6">F27/$D$27*18</f>
        <v>401.59999999999997</v>
      </c>
      <c r="G30" s="117">
        <f t="shared" si="6"/>
        <v>67.709090909090904</v>
      </c>
      <c r="H30" s="117">
        <f t="shared" si="6"/>
        <v>1443.7090909090909</v>
      </c>
      <c r="I30" s="117">
        <f t="shared" si="6"/>
        <v>3.0909090909090908</v>
      </c>
      <c r="J30" s="117">
        <f t="shared" si="6"/>
        <v>383.59999999999997</v>
      </c>
      <c r="K30" s="117">
        <f t="shared" si="6"/>
        <v>1.5272727272727273</v>
      </c>
      <c r="L30" s="117">
        <f t="shared" si="6"/>
        <v>2296.6181818181817</v>
      </c>
      <c r="M30" s="117">
        <f t="shared" si="6"/>
        <v>4.6181818181818182</v>
      </c>
      <c r="N30" s="117">
        <f t="shared" si="6"/>
        <v>2123.0545454545454</v>
      </c>
      <c r="O30" s="117">
        <f t="shared" si="6"/>
        <v>22.763636363636362</v>
      </c>
      <c r="P30" s="117">
        <f t="shared" si="6"/>
        <v>551.6</v>
      </c>
      <c r="Q30" s="117"/>
      <c r="R30" s="125"/>
    </row>
    <row r="31" spans="1:19" ht="36" customHeight="1" x14ac:dyDescent="0.15">
      <c r="A31" s="487" t="s">
        <v>18</v>
      </c>
      <c r="B31" s="488"/>
      <c r="C31" s="488"/>
      <c r="D31" s="355">
        <v>495</v>
      </c>
      <c r="E31" s="355">
        <v>625</v>
      </c>
      <c r="F31" s="356">
        <v>10614</v>
      </c>
      <c r="G31" s="356">
        <v>1826</v>
      </c>
      <c r="H31" s="356">
        <v>37711</v>
      </c>
      <c r="I31" s="357">
        <v>87</v>
      </c>
      <c r="J31" s="356">
        <v>10300</v>
      </c>
      <c r="K31" s="357">
        <v>27</v>
      </c>
      <c r="L31" s="358">
        <f>SUM(F31+G31+H31+J31)</f>
        <v>60451</v>
      </c>
      <c r="M31" s="358">
        <f>SUM(I31+K31)</f>
        <v>114</v>
      </c>
      <c r="N31" s="359">
        <v>55658</v>
      </c>
      <c r="O31" s="360">
        <v>650</v>
      </c>
      <c r="P31" s="361">
        <v>13775</v>
      </c>
      <c r="Q31" s="134" t="s">
        <v>267</v>
      </c>
      <c r="R31" s="150"/>
    </row>
    <row r="32" spans="1:19" ht="36" customHeight="1" x14ac:dyDescent="0.15">
      <c r="A32" s="458"/>
      <c r="B32" s="459"/>
      <c r="C32" s="459"/>
      <c r="D32" s="459"/>
      <c r="E32" s="459"/>
      <c r="F32" s="459"/>
      <c r="G32" s="459"/>
      <c r="H32" s="459"/>
      <c r="I32" s="459"/>
      <c r="J32" s="459"/>
      <c r="K32" s="459"/>
      <c r="L32" s="459"/>
      <c r="M32" s="459"/>
      <c r="N32" s="459"/>
      <c r="O32" s="459"/>
      <c r="P32" s="459"/>
      <c r="Q32" s="459"/>
      <c r="R32" s="459"/>
    </row>
    <row r="33" spans="1:18" ht="42.75" customHeight="1" x14ac:dyDescent="0.15">
      <c r="A33" s="505" t="s">
        <v>290</v>
      </c>
      <c r="B33" s="505"/>
      <c r="C33" s="505"/>
      <c r="D33" s="505"/>
      <c r="E33" s="505"/>
      <c r="F33" s="505"/>
      <c r="G33" s="505"/>
      <c r="H33" s="505"/>
      <c r="I33" s="505"/>
      <c r="J33" s="505"/>
      <c r="K33" s="505"/>
      <c r="L33" s="505"/>
      <c r="M33" s="505"/>
      <c r="N33" s="505"/>
      <c r="O33" s="505"/>
      <c r="P33" s="505"/>
      <c r="Q33" s="505"/>
      <c r="R33" s="74" t="s">
        <v>77</v>
      </c>
    </row>
    <row r="34" spans="1:18" ht="39.75" customHeight="1" x14ac:dyDescent="0.15">
      <c r="A34" s="17"/>
      <c r="B34" s="12"/>
      <c r="C34" s="30" t="s">
        <v>50</v>
      </c>
      <c r="D34" s="506" t="s">
        <v>82</v>
      </c>
      <c r="E34" s="506" t="s">
        <v>53</v>
      </c>
      <c r="F34" s="512" t="s">
        <v>157</v>
      </c>
      <c r="G34" s="513"/>
      <c r="H34" s="513"/>
      <c r="I34" s="513"/>
      <c r="J34" s="513"/>
      <c r="K34" s="513"/>
      <c r="L34" s="513"/>
      <c r="M34" s="513"/>
      <c r="N34" s="513"/>
      <c r="O34" s="513"/>
      <c r="P34" s="513"/>
      <c r="Q34" s="513"/>
      <c r="R34" s="514"/>
    </row>
    <row r="35" spans="1:18" ht="39.75" customHeight="1" x14ac:dyDescent="0.15">
      <c r="A35" s="18"/>
      <c r="B35" s="13"/>
      <c r="C35" s="13"/>
      <c r="D35" s="507"/>
      <c r="E35" s="507"/>
      <c r="F35" s="502" t="s">
        <v>0</v>
      </c>
      <c r="G35" s="481"/>
      <c r="H35" s="502" t="s">
        <v>1</v>
      </c>
      <c r="I35" s="503"/>
      <c r="J35" s="503"/>
      <c r="K35" s="481"/>
      <c r="L35" s="37"/>
      <c r="M35" s="510" t="s">
        <v>164</v>
      </c>
      <c r="N35" s="485" t="s">
        <v>170</v>
      </c>
      <c r="O35" s="485" t="s">
        <v>148</v>
      </c>
      <c r="P35" s="485" t="s">
        <v>149</v>
      </c>
      <c r="Q35" s="8"/>
      <c r="R35" s="39"/>
    </row>
    <row r="36" spans="1:18" ht="39.75" customHeight="1" x14ac:dyDescent="0.15">
      <c r="A36" s="26" t="s">
        <v>56</v>
      </c>
      <c r="B36" s="14"/>
      <c r="C36" s="14"/>
      <c r="D36" s="508"/>
      <c r="E36" s="508"/>
      <c r="F36" s="38" t="s">
        <v>2</v>
      </c>
      <c r="G36" s="38" t="s">
        <v>3</v>
      </c>
      <c r="H36" s="38" t="s">
        <v>2</v>
      </c>
      <c r="I36" s="162" t="s">
        <v>164</v>
      </c>
      <c r="J36" s="38" t="s">
        <v>3</v>
      </c>
      <c r="K36" s="162" t="s">
        <v>164</v>
      </c>
      <c r="L36" s="62" t="s">
        <v>4</v>
      </c>
      <c r="M36" s="511"/>
      <c r="N36" s="515"/>
      <c r="O36" s="515"/>
      <c r="P36" s="515"/>
      <c r="Q36" s="15" t="s">
        <v>5</v>
      </c>
      <c r="R36" s="28" t="s">
        <v>6</v>
      </c>
    </row>
    <row r="37" spans="1:18" ht="42" customHeight="1" x14ac:dyDescent="0.15">
      <c r="A37" s="455" t="s">
        <v>20</v>
      </c>
      <c r="B37" s="479"/>
      <c r="C37" s="479"/>
      <c r="D37" s="136">
        <v>18</v>
      </c>
      <c r="E37" s="136">
        <v>31</v>
      </c>
      <c r="F37" s="123">
        <v>2004</v>
      </c>
      <c r="G37" s="123">
        <v>227</v>
      </c>
      <c r="H37" s="123">
        <v>1192</v>
      </c>
      <c r="I37" s="123">
        <v>0</v>
      </c>
      <c r="J37" s="123">
        <v>287</v>
      </c>
      <c r="K37" s="123">
        <v>0</v>
      </c>
      <c r="L37" s="110">
        <f t="shared" ref="L37:L50" si="7">SUM(F37+G37+H37+J37)</f>
        <v>3710</v>
      </c>
      <c r="M37" s="124">
        <f t="shared" ref="M37:M50" si="8">SUM(I37+K37)</f>
        <v>0</v>
      </c>
      <c r="N37" s="124">
        <v>3710</v>
      </c>
      <c r="O37" s="123">
        <v>0</v>
      </c>
      <c r="P37" s="123">
        <v>1242</v>
      </c>
      <c r="Q37" s="123">
        <v>3573</v>
      </c>
      <c r="R37" s="125">
        <f t="shared" ref="R37:R49" si="9">L37/Q37*100</f>
        <v>103.83431290232296</v>
      </c>
    </row>
    <row r="38" spans="1:18" ht="42" customHeight="1" x14ac:dyDescent="0.15">
      <c r="A38" s="504" t="s">
        <v>259</v>
      </c>
      <c r="B38" s="479"/>
      <c r="C38" s="479"/>
      <c r="D38" s="136">
        <v>18</v>
      </c>
      <c r="E38" s="136">
        <v>30</v>
      </c>
      <c r="F38" s="123">
        <v>945</v>
      </c>
      <c r="G38" s="123">
        <v>172</v>
      </c>
      <c r="H38" s="123">
        <v>1678</v>
      </c>
      <c r="I38" s="123">
        <v>0</v>
      </c>
      <c r="J38" s="123">
        <v>412</v>
      </c>
      <c r="K38" s="123">
        <v>0</v>
      </c>
      <c r="L38" s="110">
        <f>SUM(F38+G38+H38+J38)</f>
        <v>3207</v>
      </c>
      <c r="M38" s="124">
        <f>SUM(I38+K38)</f>
        <v>0</v>
      </c>
      <c r="N38" s="202">
        <v>3049</v>
      </c>
      <c r="O38" s="123">
        <v>25</v>
      </c>
      <c r="P38" s="123">
        <v>852</v>
      </c>
      <c r="Q38" s="123">
        <v>2627</v>
      </c>
      <c r="R38" s="125">
        <f>L38/Q38*100</f>
        <v>122.07841644461364</v>
      </c>
    </row>
    <row r="39" spans="1:18" ht="42" customHeight="1" x14ac:dyDescent="0.15">
      <c r="A39" s="504" t="s">
        <v>52</v>
      </c>
      <c r="B39" s="479"/>
      <c r="C39" s="479"/>
      <c r="D39" s="136">
        <v>18</v>
      </c>
      <c r="E39" s="136">
        <v>31</v>
      </c>
      <c r="F39" s="123">
        <v>409</v>
      </c>
      <c r="G39" s="123">
        <v>165</v>
      </c>
      <c r="H39" s="123">
        <v>1846</v>
      </c>
      <c r="I39" s="123">
        <v>9</v>
      </c>
      <c r="J39" s="123">
        <v>441</v>
      </c>
      <c r="K39" s="123">
        <v>4</v>
      </c>
      <c r="L39" s="110">
        <f t="shared" si="7"/>
        <v>2861</v>
      </c>
      <c r="M39" s="124">
        <f t="shared" si="8"/>
        <v>13</v>
      </c>
      <c r="N39" s="124">
        <v>2583</v>
      </c>
      <c r="O39" s="123">
        <v>0</v>
      </c>
      <c r="P39" s="123">
        <v>269</v>
      </c>
      <c r="Q39" s="123">
        <v>2408</v>
      </c>
      <c r="R39" s="125">
        <f t="shared" si="9"/>
        <v>118.812292358804</v>
      </c>
    </row>
    <row r="40" spans="1:18" ht="42" customHeight="1" x14ac:dyDescent="0.15">
      <c r="A40" s="455" t="s">
        <v>21</v>
      </c>
      <c r="B40" s="479"/>
      <c r="C40" s="479"/>
      <c r="D40" s="136">
        <v>18</v>
      </c>
      <c r="E40" s="136">
        <v>31</v>
      </c>
      <c r="F40" s="123">
        <v>1605</v>
      </c>
      <c r="G40" s="123">
        <v>464</v>
      </c>
      <c r="H40" s="123">
        <v>1490</v>
      </c>
      <c r="I40" s="123">
        <v>4</v>
      </c>
      <c r="J40" s="123">
        <v>258</v>
      </c>
      <c r="K40" s="123">
        <v>1</v>
      </c>
      <c r="L40" s="110">
        <f t="shared" si="7"/>
        <v>3817</v>
      </c>
      <c r="M40" s="124">
        <f t="shared" si="8"/>
        <v>5</v>
      </c>
      <c r="N40" s="124">
        <v>0</v>
      </c>
      <c r="O40" s="123">
        <v>15</v>
      </c>
      <c r="P40" s="123">
        <v>494</v>
      </c>
      <c r="Q40" s="123">
        <v>3496</v>
      </c>
      <c r="R40" s="125">
        <f t="shared" si="9"/>
        <v>109.18192219679635</v>
      </c>
    </row>
    <row r="41" spans="1:18" ht="42" customHeight="1" x14ac:dyDescent="0.15">
      <c r="A41" s="455" t="s">
        <v>22</v>
      </c>
      <c r="B41" s="479"/>
      <c r="C41" s="479"/>
      <c r="D41" s="136">
        <v>18</v>
      </c>
      <c r="E41" s="136">
        <v>29</v>
      </c>
      <c r="F41" s="123">
        <v>83</v>
      </c>
      <c r="G41" s="123">
        <v>2</v>
      </c>
      <c r="H41" s="123">
        <v>785</v>
      </c>
      <c r="I41" s="123">
        <v>0</v>
      </c>
      <c r="J41" s="123">
        <v>141</v>
      </c>
      <c r="K41" s="123">
        <v>0</v>
      </c>
      <c r="L41" s="110">
        <f t="shared" si="7"/>
        <v>1011</v>
      </c>
      <c r="M41" s="124">
        <f t="shared" si="8"/>
        <v>0</v>
      </c>
      <c r="N41" s="124">
        <v>1011</v>
      </c>
      <c r="O41" s="123">
        <v>0</v>
      </c>
      <c r="P41" s="123">
        <v>307</v>
      </c>
      <c r="Q41" s="123">
        <v>920</v>
      </c>
      <c r="R41" s="125">
        <f t="shared" si="9"/>
        <v>109.89130434782608</v>
      </c>
    </row>
    <row r="42" spans="1:18" ht="42" customHeight="1" x14ac:dyDescent="0.15">
      <c r="A42" s="504" t="s">
        <v>146</v>
      </c>
      <c r="B42" s="479"/>
      <c r="C42" s="479"/>
      <c r="D42" s="136">
        <v>18</v>
      </c>
      <c r="E42" s="136">
        <v>31</v>
      </c>
      <c r="F42" s="123">
        <v>1372</v>
      </c>
      <c r="G42" s="123">
        <v>127</v>
      </c>
      <c r="H42" s="123">
        <v>848</v>
      </c>
      <c r="I42" s="123">
        <v>1</v>
      </c>
      <c r="J42" s="123">
        <v>180</v>
      </c>
      <c r="K42" s="123">
        <v>4</v>
      </c>
      <c r="L42" s="110">
        <f t="shared" si="7"/>
        <v>2527</v>
      </c>
      <c r="M42" s="124">
        <f t="shared" si="8"/>
        <v>5</v>
      </c>
      <c r="N42" s="124">
        <v>2508</v>
      </c>
      <c r="O42" s="123">
        <v>19</v>
      </c>
      <c r="P42" s="123">
        <v>807</v>
      </c>
      <c r="Q42" s="123">
        <v>2473</v>
      </c>
      <c r="R42" s="125">
        <f>L42/Q42*100</f>
        <v>102.18358269308531</v>
      </c>
    </row>
    <row r="43" spans="1:18" ht="42" customHeight="1" x14ac:dyDescent="0.15">
      <c r="A43" s="455" t="s">
        <v>23</v>
      </c>
      <c r="B43" s="479"/>
      <c r="C43" s="479"/>
      <c r="D43" s="136">
        <v>18</v>
      </c>
      <c r="E43" s="136">
        <v>27</v>
      </c>
      <c r="F43" s="123">
        <v>74</v>
      </c>
      <c r="G43" s="123">
        <v>3</v>
      </c>
      <c r="H43" s="123">
        <v>1802</v>
      </c>
      <c r="I43" s="123">
        <v>0</v>
      </c>
      <c r="J43" s="123">
        <v>269</v>
      </c>
      <c r="K43" s="123">
        <v>0</v>
      </c>
      <c r="L43" s="110">
        <f t="shared" si="7"/>
        <v>2148</v>
      </c>
      <c r="M43" s="124">
        <f t="shared" si="8"/>
        <v>0</v>
      </c>
      <c r="N43" s="124">
        <v>1727</v>
      </c>
      <c r="O43" s="123">
        <v>0</v>
      </c>
      <c r="P43" s="123">
        <v>259</v>
      </c>
      <c r="Q43" s="123">
        <v>1967</v>
      </c>
      <c r="R43" s="125">
        <f t="shared" si="9"/>
        <v>109.20183019827148</v>
      </c>
    </row>
    <row r="44" spans="1:18" ht="42" customHeight="1" x14ac:dyDescent="0.15">
      <c r="A44" s="516" t="s">
        <v>288</v>
      </c>
      <c r="B44" s="517"/>
      <c r="C44" s="518"/>
      <c r="D44" s="136">
        <v>18</v>
      </c>
      <c r="E44" s="136">
        <v>30</v>
      </c>
      <c r="F44" s="123">
        <v>126</v>
      </c>
      <c r="G44" s="123">
        <v>10</v>
      </c>
      <c r="H44" s="123">
        <v>2590</v>
      </c>
      <c r="I44" s="123">
        <v>13</v>
      </c>
      <c r="J44" s="123">
        <v>572</v>
      </c>
      <c r="K44" s="123">
        <v>10</v>
      </c>
      <c r="L44" s="110">
        <f>SUM(F44+G44+H44+J44)</f>
        <v>3298</v>
      </c>
      <c r="M44" s="124">
        <f>SUM(I44+K44)</f>
        <v>23</v>
      </c>
      <c r="N44" s="124">
        <v>3245</v>
      </c>
      <c r="O44" s="123">
        <v>46</v>
      </c>
      <c r="P44" s="123">
        <v>345</v>
      </c>
      <c r="Q44" s="123">
        <v>2299</v>
      </c>
      <c r="R44" s="125">
        <f>L44/Q44*100</f>
        <v>143.45367551109177</v>
      </c>
    </row>
    <row r="45" spans="1:18" ht="42" customHeight="1" x14ac:dyDescent="0.15">
      <c r="A45" s="455" t="s">
        <v>24</v>
      </c>
      <c r="B45" s="479"/>
      <c r="C45" s="479"/>
      <c r="D45" s="136">
        <v>18</v>
      </c>
      <c r="E45" s="136">
        <v>27</v>
      </c>
      <c r="F45" s="123">
        <v>537</v>
      </c>
      <c r="G45" s="123">
        <v>44</v>
      </c>
      <c r="H45" s="123">
        <v>999</v>
      </c>
      <c r="I45" s="123">
        <v>0</v>
      </c>
      <c r="J45" s="123">
        <v>145</v>
      </c>
      <c r="K45" s="123">
        <v>0</v>
      </c>
      <c r="L45" s="110">
        <f t="shared" si="7"/>
        <v>1725</v>
      </c>
      <c r="M45" s="124">
        <f t="shared" si="8"/>
        <v>0</v>
      </c>
      <c r="N45" s="124">
        <v>843</v>
      </c>
      <c r="O45" s="123">
        <v>0</v>
      </c>
      <c r="P45" s="123">
        <v>279</v>
      </c>
      <c r="Q45" s="123">
        <v>1308</v>
      </c>
      <c r="R45" s="125">
        <f t="shared" si="9"/>
        <v>131.88073394495413</v>
      </c>
    </row>
    <row r="46" spans="1:18" ht="42" customHeight="1" x14ac:dyDescent="0.15">
      <c r="A46" s="455" t="s">
        <v>269</v>
      </c>
      <c r="B46" s="479"/>
      <c r="C46" s="479"/>
      <c r="D46" s="136">
        <v>36</v>
      </c>
      <c r="E46" s="136">
        <v>20</v>
      </c>
      <c r="F46" s="123">
        <v>211</v>
      </c>
      <c r="G46" s="123">
        <v>107</v>
      </c>
      <c r="H46" s="123">
        <v>559</v>
      </c>
      <c r="I46" s="123">
        <v>0</v>
      </c>
      <c r="J46" s="123">
        <v>212</v>
      </c>
      <c r="K46" s="123">
        <v>0</v>
      </c>
      <c r="L46" s="110">
        <f>SUM(F46+G46+H46+J46)</f>
        <v>1089</v>
      </c>
      <c r="M46" s="124">
        <f>SUM(I46+K46)</f>
        <v>0</v>
      </c>
      <c r="N46" s="124">
        <v>1041</v>
      </c>
      <c r="O46" s="123">
        <v>48</v>
      </c>
      <c r="P46" s="123">
        <v>104</v>
      </c>
      <c r="Q46" s="123">
        <v>848</v>
      </c>
      <c r="R46" s="125">
        <f>L46/Q46*100</f>
        <v>128.41981132075472</v>
      </c>
    </row>
    <row r="47" spans="1:18" ht="42" customHeight="1" x14ac:dyDescent="0.15">
      <c r="A47" s="455" t="s">
        <v>25</v>
      </c>
      <c r="B47" s="479"/>
      <c r="C47" s="479"/>
      <c r="D47" s="136">
        <v>18</v>
      </c>
      <c r="E47" s="136">
        <v>22</v>
      </c>
      <c r="F47" s="123">
        <v>474</v>
      </c>
      <c r="G47" s="123">
        <v>142</v>
      </c>
      <c r="H47" s="123">
        <v>344</v>
      </c>
      <c r="I47" s="123">
        <v>2</v>
      </c>
      <c r="J47" s="123">
        <v>79</v>
      </c>
      <c r="K47" s="123">
        <v>1</v>
      </c>
      <c r="L47" s="110">
        <f t="shared" si="7"/>
        <v>1039</v>
      </c>
      <c r="M47" s="124">
        <f t="shared" si="8"/>
        <v>3</v>
      </c>
      <c r="N47" s="124">
        <v>637</v>
      </c>
      <c r="O47" s="123">
        <v>43</v>
      </c>
      <c r="P47" s="123">
        <v>304</v>
      </c>
      <c r="Q47" s="123">
        <v>1137</v>
      </c>
      <c r="R47" s="125">
        <f t="shared" si="9"/>
        <v>91.380826737027263</v>
      </c>
    </row>
    <row r="48" spans="1:18" ht="42" customHeight="1" x14ac:dyDescent="0.15">
      <c r="A48" s="455" t="s">
        <v>26</v>
      </c>
      <c r="B48" s="479"/>
      <c r="C48" s="479"/>
      <c r="D48" s="136">
        <v>36</v>
      </c>
      <c r="E48" s="136">
        <v>31</v>
      </c>
      <c r="F48" s="123">
        <v>102</v>
      </c>
      <c r="G48" s="123">
        <v>15</v>
      </c>
      <c r="H48" s="123">
        <v>2055</v>
      </c>
      <c r="I48" s="123">
        <v>3</v>
      </c>
      <c r="J48" s="123">
        <v>357</v>
      </c>
      <c r="K48" s="123">
        <v>1</v>
      </c>
      <c r="L48" s="110">
        <f t="shared" si="7"/>
        <v>2529</v>
      </c>
      <c r="M48" s="124">
        <f t="shared" si="8"/>
        <v>4</v>
      </c>
      <c r="N48" s="124">
        <v>1810</v>
      </c>
      <c r="O48" s="123">
        <v>2</v>
      </c>
      <c r="P48" s="123">
        <v>261</v>
      </c>
      <c r="Q48" s="123">
        <v>2617</v>
      </c>
      <c r="R48" s="125">
        <f t="shared" si="9"/>
        <v>96.637371035536873</v>
      </c>
    </row>
    <row r="49" spans="1:19" ht="42" customHeight="1" x14ac:dyDescent="0.15">
      <c r="A49" s="455" t="s">
        <v>27</v>
      </c>
      <c r="B49" s="479"/>
      <c r="C49" s="479"/>
      <c r="D49" s="136">
        <v>27</v>
      </c>
      <c r="E49" s="136">
        <v>26</v>
      </c>
      <c r="F49" s="123">
        <v>1009</v>
      </c>
      <c r="G49" s="123">
        <v>157</v>
      </c>
      <c r="H49" s="123">
        <v>943</v>
      </c>
      <c r="I49" s="123">
        <v>0</v>
      </c>
      <c r="J49" s="123">
        <v>161</v>
      </c>
      <c r="K49" s="123">
        <v>0</v>
      </c>
      <c r="L49" s="110">
        <f t="shared" si="7"/>
        <v>2270</v>
      </c>
      <c r="M49" s="124">
        <f t="shared" si="8"/>
        <v>0</v>
      </c>
      <c r="N49" s="124">
        <v>2078</v>
      </c>
      <c r="O49" s="123">
        <v>4</v>
      </c>
      <c r="P49" s="123">
        <v>473</v>
      </c>
      <c r="Q49" s="123">
        <v>1869</v>
      </c>
      <c r="R49" s="125">
        <f t="shared" si="9"/>
        <v>121.4553237025147</v>
      </c>
    </row>
    <row r="50" spans="1:19" ht="42" customHeight="1" x14ac:dyDescent="0.15">
      <c r="A50" s="455" t="s">
        <v>161</v>
      </c>
      <c r="B50" s="479"/>
      <c r="C50" s="479"/>
      <c r="D50" s="136">
        <v>36</v>
      </c>
      <c r="E50" s="136">
        <v>26</v>
      </c>
      <c r="F50" s="123">
        <v>10</v>
      </c>
      <c r="G50" s="123">
        <v>0</v>
      </c>
      <c r="H50" s="123">
        <v>4411</v>
      </c>
      <c r="I50" s="123">
        <v>0</v>
      </c>
      <c r="J50" s="123">
        <v>630</v>
      </c>
      <c r="K50" s="123">
        <v>3</v>
      </c>
      <c r="L50" s="110">
        <f t="shared" si="7"/>
        <v>5051</v>
      </c>
      <c r="M50" s="124">
        <f t="shared" si="8"/>
        <v>3</v>
      </c>
      <c r="N50" s="124">
        <v>4972</v>
      </c>
      <c r="O50" s="123">
        <v>0</v>
      </c>
      <c r="P50" s="123">
        <v>1881</v>
      </c>
      <c r="Q50" s="123">
        <v>5087</v>
      </c>
      <c r="R50" s="125">
        <f>L50/Q50*100</f>
        <v>99.292313740908199</v>
      </c>
    </row>
    <row r="51" spans="1:19" ht="42" customHeight="1" x14ac:dyDescent="0.15">
      <c r="A51" s="504" t="s">
        <v>205</v>
      </c>
      <c r="B51" s="479"/>
      <c r="C51" s="479"/>
      <c r="D51" s="136">
        <v>18</v>
      </c>
      <c r="E51" s="136">
        <v>31</v>
      </c>
      <c r="F51" s="123">
        <v>369</v>
      </c>
      <c r="G51" s="123">
        <v>66</v>
      </c>
      <c r="H51" s="123">
        <v>1850</v>
      </c>
      <c r="I51" s="123">
        <v>0</v>
      </c>
      <c r="J51" s="123">
        <v>428</v>
      </c>
      <c r="K51" s="123">
        <v>0</v>
      </c>
      <c r="L51" s="110">
        <f>SUM(F51+G51+H51+J51)</f>
        <v>2713</v>
      </c>
      <c r="M51" s="124">
        <f>SUM(I51+K51)</f>
        <v>0</v>
      </c>
      <c r="N51" s="124">
        <v>2702</v>
      </c>
      <c r="O51" s="123">
        <v>11</v>
      </c>
      <c r="P51" s="123">
        <v>307</v>
      </c>
      <c r="Q51" s="127">
        <v>2569</v>
      </c>
      <c r="R51" s="125">
        <f>L51/Q51*100</f>
        <v>105.60529388867263</v>
      </c>
      <c r="S51" s="313"/>
    </row>
    <row r="52" spans="1:19" ht="42" customHeight="1" x14ac:dyDescent="0.15">
      <c r="A52" s="455"/>
      <c r="B52" s="479"/>
      <c r="C52" s="479"/>
      <c r="D52" s="140" t="s">
        <v>19</v>
      </c>
      <c r="E52" s="140"/>
      <c r="F52" s="147"/>
      <c r="G52" s="147"/>
      <c r="H52" s="147"/>
      <c r="I52" s="147"/>
      <c r="J52" s="147"/>
      <c r="K52" s="147"/>
      <c r="L52" s="148"/>
      <c r="M52" s="182"/>
      <c r="N52" s="182"/>
      <c r="O52" s="123"/>
      <c r="P52" s="123"/>
      <c r="Q52" s="147"/>
      <c r="R52" s="149"/>
    </row>
    <row r="53" spans="1:19" ht="42" customHeight="1" x14ac:dyDescent="0.15">
      <c r="A53" s="455"/>
      <c r="B53" s="479"/>
      <c r="C53" s="479"/>
      <c r="D53" s="140"/>
      <c r="E53" s="140"/>
      <c r="F53" s="147"/>
      <c r="G53" s="147"/>
      <c r="H53" s="147"/>
      <c r="I53" s="147"/>
      <c r="J53" s="147"/>
      <c r="K53" s="147"/>
      <c r="L53" s="148"/>
      <c r="M53" s="182"/>
      <c r="N53" s="182"/>
      <c r="O53" s="123"/>
      <c r="P53" s="123"/>
      <c r="Q53" s="147"/>
      <c r="R53" s="149"/>
    </row>
    <row r="54" spans="1:19" ht="42" customHeight="1" x14ac:dyDescent="0.15">
      <c r="A54" s="455"/>
      <c r="B54" s="479"/>
      <c r="C54" s="479"/>
      <c r="D54" s="140"/>
      <c r="E54" s="140"/>
      <c r="F54" s="147"/>
      <c r="G54" s="147"/>
      <c r="H54" s="147"/>
      <c r="I54" s="147"/>
      <c r="J54" s="147"/>
      <c r="K54" s="147"/>
      <c r="L54" s="148"/>
      <c r="M54" s="182"/>
      <c r="N54" s="182"/>
      <c r="O54" s="123"/>
      <c r="P54" s="123"/>
      <c r="Q54" s="147"/>
      <c r="R54" s="149"/>
    </row>
    <row r="55" spans="1:19" ht="42" customHeight="1" x14ac:dyDescent="0.15">
      <c r="A55" s="455"/>
      <c r="B55" s="479"/>
      <c r="C55" s="479"/>
      <c r="D55" s="140"/>
      <c r="E55" s="140"/>
      <c r="F55" s="147"/>
      <c r="G55" s="147"/>
      <c r="H55" s="147"/>
      <c r="I55" s="147"/>
      <c r="J55" s="147"/>
      <c r="K55" s="147"/>
      <c r="L55" s="148"/>
      <c r="M55" s="182"/>
      <c r="N55" s="182"/>
      <c r="O55" s="123"/>
      <c r="P55" s="123"/>
      <c r="Q55" s="147"/>
      <c r="R55" s="149"/>
    </row>
    <row r="56" spans="1:19" ht="42" customHeight="1" x14ac:dyDescent="0.15">
      <c r="A56" s="455"/>
      <c r="B56" s="479"/>
      <c r="C56" s="479"/>
      <c r="D56" s="140"/>
      <c r="E56" s="140"/>
      <c r="F56" s="147"/>
      <c r="G56" s="147"/>
      <c r="H56" s="147"/>
      <c r="I56" s="147"/>
      <c r="J56" s="147"/>
      <c r="K56" s="147"/>
      <c r="L56" s="148"/>
      <c r="M56" s="182"/>
      <c r="N56" s="182"/>
      <c r="O56" s="123"/>
      <c r="P56" s="123"/>
      <c r="Q56" s="147"/>
      <c r="R56" s="149"/>
    </row>
    <row r="57" spans="1:19" ht="42" customHeight="1" x14ac:dyDescent="0.15">
      <c r="A57" s="494" t="s">
        <v>204</v>
      </c>
      <c r="B57" s="524"/>
      <c r="C57" s="525"/>
      <c r="D57" s="137">
        <f t="shared" ref="D57:Q57" si="10">SUM(D37:D51)</f>
        <v>333</v>
      </c>
      <c r="E57" s="137">
        <f t="shared" si="10"/>
        <v>423</v>
      </c>
      <c r="F57" s="128">
        <f t="shared" si="10"/>
        <v>9330</v>
      </c>
      <c r="G57" s="128">
        <f t="shared" si="10"/>
        <v>1701</v>
      </c>
      <c r="H57" s="128">
        <f t="shared" si="10"/>
        <v>23392</v>
      </c>
      <c r="I57" s="128">
        <f t="shared" si="10"/>
        <v>32</v>
      </c>
      <c r="J57" s="128">
        <f t="shared" si="10"/>
        <v>4572</v>
      </c>
      <c r="K57" s="128">
        <f t="shared" si="10"/>
        <v>24</v>
      </c>
      <c r="L57" s="128">
        <f t="shared" si="10"/>
        <v>38995</v>
      </c>
      <c r="M57" s="128">
        <f t="shared" si="10"/>
        <v>56</v>
      </c>
      <c r="N57" s="128">
        <f t="shared" si="10"/>
        <v>31916</v>
      </c>
      <c r="O57" s="128">
        <f t="shared" si="10"/>
        <v>213</v>
      </c>
      <c r="P57" s="128">
        <f t="shared" si="10"/>
        <v>8184</v>
      </c>
      <c r="Q57" s="128">
        <f t="shared" si="10"/>
        <v>35198</v>
      </c>
      <c r="R57" s="129">
        <f>L57/Q57*100</f>
        <v>110.78754474686062</v>
      </c>
    </row>
    <row r="58" spans="1:19" ht="42" customHeight="1" x14ac:dyDescent="0.15">
      <c r="A58" s="509" t="s">
        <v>15</v>
      </c>
      <c r="B58" s="526"/>
      <c r="C58" s="527"/>
      <c r="D58" s="141"/>
      <c r="E58" s="141"/>
      <c r="F58" s="117">
        <f t="shared" ref="F58:K58" si="11">F57/$L$57*100</f>
        <v>23.926144377484292</v>
      </c>
      <c r="G58" s="117">
        <f t="shared" si="11"/>
        <v>4.3620977048339533</v>
      </c>
      <c r="H58" s="117">
        <f t="shared" si="11"/>
        <v>59.987177843313248</v>
      </c>
      <c r="I58" s="117">
        <f t="shared" si="11"/>
        <v>8.2061802795230163E-2</v>
      </c>
      <c r="J58" s="117">
        <f t="shared" si="11"/>
        <v>11.724580074368509</v>
      </c>
      <c r="K58" s="117">
        <f t="shared" si="11"/>
        <v>6.1546352096422619E-2</v>
      </c>
      <c r="L58" s="117"/>
      <c r="M58" s="117"/>
      <c r="N58" s="117"/>
      <c r="O58" s="117"/>
      <c r="P58" s="117"/>
      <c r="Q58" s="117"/>
      <c r="R58" s="125"/>
    </row>
    <row r="59" spans="1:19" ht="42" customHeight="1" x14ac:dyDescent="0.15">
      <c r="A59" s="487" t="s">
        <v>16</v>
      </c>
      <c r="B59" s="519"/>
      <c r="C59" s="520"/>
      <c r="D59" s="141"/>
      <c r="E59" s="141"/>
      <c r="F59" s="117">
        <f>F57/15</f>
        <v>622</v>
      </c>
      <c r="G59" s="117">
        <f t="shared" ref="G59:P59" si="12">G57/15</f>
        <v>113.4</v>
      </c>
      <c r="H59" s="117">
        <f t="shared" si="12"/>
        <v>1559.4666666666667</v>
      </c>
      <c r="I59" s="117">
        <f t="shared" si="12"/>
        <v>2.1333333333333333</v>
      </c>
      <c r="J59" s="117">
        <f t="shared" si="12"/>
        <v>304.8</v>
      </c>
      <c r="K59" s="117">
        <f t="shared" si="12"/>
        <v>1.6</v>
      </c>
      <c r="L59" s="117">
        <f t="shared" si="12"/>
        <v>2599.6666666666665</v>
      </c>
      <c r="M59" s="117">
        <f t="shared" si="12"/>
        <v>3.7333333333333334</v>
      </c>
      <c r="N59" s="117">
        <f t="shared" si="12"/>
        <v>2127.7333333333331</v>
      </c>
      <c r="O59" s="117">
        <f t="shared" si="12"/>
        <v>14.2</v>
      </c>
      <c r="P59" s="117">
        <f t="shared" si="12"/>
        <v>545.6</v>
      </c>
      <c r="Q59" s="117"/>
      <c r="R59" s="125"/>
    </row>
    <row r="60" spans="1:19" ht="42" customHeight="1" x14ac:dyDescent="0.15">
      <c r="A60" s="487" t="s">
        <v>17</v>
      </c>
      <c r="B60" s="519"/>
      <c r="C60" s="520"/>
      <c r="D60" s="141"/>
      <c r="E60" s="141"/>
      <c r="F60" s="117">
        <f>F57/$D$57*18</f>
        <v>504.32432432432432</v>
      </c>
      <c r="G60" s="117">
        <f t="shared" ref="G60:O60" si="13">G57/$D$57*18</f>
        <v>91.945945945945937</v>
      </c>
      <c r="H60" s="117">
        <f t="shared" si="13"/>
        <v>1264.4324324324325</v>
      </c>
      <c r="I60" s="117">
        <f>I57/$D$57*18</f>
        <v>1.7297297297297298</v>
      </c>
      <c r="J60" s="117">
        <f t="shared" si="13"/>
        <v>247.13513513513513</v>
      </c>
      <c r="K60" s="117">
        <f t="shared" si="13"/>
        <v>1.2972972972972974</v>
      </c>
      <c r="L60" s="117">
        <f>L57/$D$57*18</f>
        <v>2107.8378378378379</v>
      </c>
      <c r="M60" s="117">
        <f>M57/$D$57*18</f>
        <v>3.0270270270270272</v>
      </c>
      <c r="N60" s="117">
        <f t="shared" si="13"/>
        <v>1725.1891891891892</v>
      </c>
      <c r="O60" s="117">
        <f t="shared" si="13"/>
        <v>11.513513513513514</v>
      </c>
      <c r="P60" s="117">
        <f>P57/$D$57*18</f>
        <v>442.37837837837839</v>
      </c>
      <c r="Q60" s="117"/>
      <c r="R60" s="125"/>
    </row>
    <row r="61" spans="1:19" ht="42" customHeight="1" x14ac:dyDescent="0.15">
      <c r="A61" s="487" t="s">
        <v>18</v>
      </c>
      <c r="B61" s="519"/>
      <c r="C61" s="520"/>
      <c r="D61" s="250">
        <v>333</v>
      </c>
      <c r="E61" s="434">
        <v>408</v>
      </c>
      <c r="F61" s="131">
        <v>9090</v>
      </c>
      <c r="G61" s="131">
        <v>1588</v>
      </c>
      <c r="H61" s="131">
        <v>20604</v>
      </c>
      <c r="I61" s="132">
        <v>34</v>
      </c>
      <c r="J61" s="131">
        <v>3916</v>
      </c>
      <c r="K61" s="132">
        <v>25</v>
      </c>
      <c r="L61" s="183">
        <f>SUM(F61+G61+H61+J61)</f>
        <v>35198</v>
      </c>
      <c r="M61" s="183">
        <f>SUM(I61+K61)</f>
        <v>59</v>
      </c>
      <c r="N61" s="223">
        <v>27832</v>
      </c>
      <c r="O61" s="165">
        <v>171</v>
      </c>
      <c r="P61" s="166">
        <v>7377</v>
      </c>
      <c r="Q61" s="167" t="s">
        <v>14</v>
      </c>
      <c r="R61" s="150"/>
    </row>
    <row r="62" spans="1:19" ht="42" customHeight="1" x14ac:dyDescent="0.15">
      <c r="A62" s="324"/>
      <c r="B62" s="324"/>
      <c r="C62" s="324"/>
      <c r="D62" s="326"/>
      <c r="E62" s="326"/>
      <c r="F62" s="327"/>
      <c r="G62" s="327"/>
      <c r="H62" s="327"/>
      <c r="I62" s="328"/>
      <c r="J62" s="327"/>
      <c r="K62" s="328"/>
      <c r="L62" s="329"/>
      <c r="M62" s="329"/>
      <c r="N62" s="330"/>
      <c r="O62" s="328"/>
      <c r="P62" s="328"/>
      <c r="Q62" s="432"/>
      <c r="R62" s="332"/>
    </row>
    <row r="63" spans="1:19" ht="38.25" customHeight="1" x14ac:dyDescent="0.15">
      <c r="A63" s="505" t="s">
        <v>291</v>
      </c>
      <c r="B63" s="505"/>
      <c r="C63" s="505"/>
      <c r="D63" s="505"/>
      <c r="E63" s="505"/>
      <c r="F63" s="505"/>
      <c r="G63" s="505"/>
      <c r="H63" s="505"/>
      <c r="I63" s="505"/>
      <c r="J63" s="505"/>
      <c r="K63" s="505"/>
      <c r="L63" s="505"/>
      <c r="M63" s="505"/>
      <c r="N63" s="505"/>
      <c r="O63" s="505"/>
      <c r="P63" s="505"/>
      <c r="Q63" s="505"/>
      <c r="R63" s="74" t="s">
        <v>77</v>
      </c>
    </row>
    <row r="64" spans="1:19" ht="34.5" customHeight="1" x14ac:dyDescent="0.15">
      <c r="A64" s="17"/>
      <c r="B64" s="12"/>
      <c r="C64" s="30" t="s">
        <v>50</v>
      </c>
      <c r="D64" s="506" t="s">
        <v>82</v>
      </c>
      <c r="E64" s="506" t="s">
        <v>53</v>
      </c>
      <c r="F64" s="512" t="s">
        <v>157</v>
      </c>
      <c r="G64" s="513"/>
      <c r="H64" s="513"/>
      <c r="I64" s="513"/>
      <c r="J64" s="513"/>
      <c r="K64" s="513"/>
      <c r="L64" s="513"/>
      <c r="M64" s="513"/>
      <c r="N64" s="513"/>
      <c r="O64" s="513"/>
      <c r="P64" s="513"/>
      <c r="Q64" s="513"/>
      <c r="R64" s="514"/>
    </row>
    <row r="65" spans="1:18" ht="34.5" customHeight="1" x14ac:dyDescent="0.15">
      <c r="A65" s="18"/>
      <c r="B65" s="13"/>
      <c r="C65" s="13"/>
      <c r="D65" s="507"/>
      <c r="E65" s="507"/>
      <c r="F65" s="502" t="s">
        <v>0</v>
      </c>
      <c r="G65" s="481"/>
      <c r="H65" s="502" t="s">
        <v>1</v>
      </c>
      <c r="I65" s="503"/>
      <c r="J65" s="503"/>
      <c r="K65" s="481"/>
      <c r="L65" s="37"/>
      <c r="M65" s="510" t="s">
        <v>164</v>
      </c>
      <c r="N65" s="485" t="s">
        <v>170</v>
      </c>
      <c r="O65" s="485" t="s">
        <v>148</v>
      </c>
      <c r="P65" s="485" t="s">
        <v>149</v>
      </c>
      <c r="Q65" s="8"/>
      <c r="R65" s="39"/>
    </row>
    <row r="66" spans="1:18" ht="36" customHeight="1" x14ac:dyDescent="0.15">
      <c r="A66" s="26" t="s">
        <v>56</v>
      </c>
      <c r="B66" s="14"/>
      <c r="C66" s="14"/>
      <c r="D66" s="508"/>
      <c r="E66" s="508"/>
      <c r="F66" s="38" t="s">
        <v>2</v>
      </c>
      <c r="G66" s="38" t="s">
        <v>3</v>
      </c>
      <c r="H66" s="38" t="s">
        <v>2</v>
      </c>
      <c r="I66" s="162" t="s">
        <v>164</v>
      </c>
      <c r="J66" s="38" t="s">
        <v>3</v>
      </c>
      <c r="K66" s="162" t="s">
        <v>164</v>
      </c>
      <c r="L66" s="62" t="s">
        <v>4</v>
      </c>
      <c r="M66" s="511"/>
      <c r="N66" s="515"/>
      <c r="O66" s="515"/>
      <c r="P66" s="515"/>
      <c r="Q66" s="15" t="s">
        <v>5</v>
      </c>
      <c r="R66" s="28" t="s">
        <v>6</v>
      </c>
    </row>
    <row r="67" spans="1:18" ht="39.75" customHeight="1" x14ac:dyDescent="0.15">
      <c r="A67" s="455" t="s">
        <v>29</v>
      </c>
      <c r="B67" s="456"/>
      <c r="C67" s="456"/>
      <c r="D67" s="136">
        <v>18</v>
      </c>
      <c r="E67" s="136">
        <v>14</v>
      </c>
      <c r="F67" s="123">
        <v>34</v>
      </c>
      <c r="G67" s="123">
        <v>1</v>
      </c>
      <c r="H67" s="123">
        <v>315</v>
      </c>
      <c r="I67" s="123">
        <v>18</v>
      </c>
      <c r="J67" s="123">
        <v>73</v>
      </c>
      <c r="K67" s="123">
        <v>1</v>
      </c>
      <c r="L67" s="110">
        <f>SUM(F67+G67+H67+J67)</f>
        <v>423</v>
      </c>
      <c r="M67" s="124">
        <f>SUM(I67+K67)</f>
        <v>19</v>
      </c>
      <c r="N67" s="124">
        <v>411</v>
      </c>
      <c r="O67" s="123">
        <v>0</v>
      </c>
      <c r="P67" s="401">
        <v>32</v>
      </c>
      <c r="Q67" s="123">
        <v>500</v>
      </c>
      <c r="R67" s="125">
        <f t="shared" ref="R67:R81" si="14">L67/Q67*100</f>
        <v>84.6</v>
      </c>
    </row>
    <row r="68" spans="1:18" ht="39.75" customHeight="1" x14ac:dyDescent="0.15">
      <c r="A68" s="455" t="s">
        <v>61</v>
      </c>
      <c r="B68" s="456"/>
      <c r="C68" s="456"/>
      <c r="D68" s="136">
        <v>27</v>
      </c>
      <c r="E68" s="136">
        <v>31</v>
      </c>
      <c r="F68" s="123">
        <v>128</v>
      </c>
      <c r="G68" s="123">
        <v>34</v>
      </c>
      <c r="H68" s="123">
        <v>1583</v>
      </c>
      <c r="I68" s="123">
        <v>17</v>
      </c>
      <c r="J68" s="123">
        <v>287</v>
      </c>
      <c r="K68" s="123">
        <v>13</v>
      </c>
      <c r="L68" s="110">
        <f>SUM(F68+G68+H68+J68)</f>
        <v>2032</v>
      </c>
      <c r="M68" s="124">
        <f t="shared" ref="M68:M81" si="15">SUM(I68+K68)</f>
        <v>30</v>
      </c>
      <c r="N68" s="124">
        <v>1973</v>
      </c>
      <c r="O68" s="123">
        <v>0</v>
      </c>
      <c r="P68" s="123">
        <v>313</v>
      </c>
      <c r="Q68" s="123">
        <v>2517</v>
      </c>
      <c r="R68" s="125">
        <f t="shared" si="14"/>
        <v>80.731029002781085</v>
      </c>
    </row>
    <row r="69" spans="1:18" ht="39.75" customHeight="1" x14ac:dyDescent="0.15">
      <c r="A69" s="504" t="s">
        <v>238</v>
      </c>
      <c r="B69" s="456"/>
      <c r="C69" s="457"/>
      <c r="D69" s="136">
        <v>18</v>
      </c>
      <c r="E69" s="136">
        <v>30</v>
      </c>
      <c r="F69" s="123">
        <v>3</v>
      </c>
      <c r="G69" s="123">
        <v>0</v>
      </c>
      <c r="H69" s="123">
        <v>2490</v>
      </c>
      <c r="I69" s="123">
        <v>0</v>
      </c>
      <c r="J69" s="123">
        <v>478</v>
      </c>
      <c r="K69" s="123">
        <v>0</v>
      </c>
      <c r="L69" s="110">
        <f t="shared" ref="L69:L81" si="16">SUM(F69+G69+H69+J69)</f>
        <v>2971</v>
      </c>
      <c r="M69" s="124">
        <f t="shared" si="15"/>
        <v>0</v>
      </c>
      <c r="N69" s="124">
        <v>2950</v>
      </c>
      <c r="O69" s="123">
        <v>21</v>
      </c>
      <c r="P69" s="123">
        <v>821</v>
      </c>
      <c r="Q69" s="123">
        <v>3510</v>
      </c>
      <c r="R69" s="125">
        <f t="shared" si="14"/>
        <v>84.643874643874639</v>
      </c>
    </row>
    <row r="70" spans="1:18" ht="39.75" customHeight="1" x14ac:dyDescent="0.15">
      <c r="A70" s="455" t="s">
        <v>30</v>
      </c>
      <c r="B70" s="456"/>
      <c r="C70" s="456"/>
      <c r="D70" s="136">
        <v>18</v>
      </c>
      <c r="E70" s="136">
        <v>28</v>
      </c>
      <c r="F70" s="123">
        <v>1569</v>
      </c>
      <c r="G70" s="123">
        <v>324</v>
      </c>
      <c r="H70" s="123">
        <v>1318</v>
      </c>
      <c r="I70" s="123">
        <v>0</v>
      </c>
      <c r="J70" s="123">
        <v>201</v>
      </c>
      <c r="K70" s="123">
        <v>0</v>
      </c>
      <c r="L70" s="110">
        <f t="shared" si="16"/>
        <v>3412</v>
      </c>
      <c r="M70" s="124">
        <f t="shared" si="15"/>
        <v>0</v>
      </c>
      <c r="N70" s="124">
        <v>2519</v>
      </c>
      <c r="O70" s="123">
        <v>0</v>
      </c>
      <c r="P70" s="123">
        <v>1018</v>
      </c>
      <c r="Q70" s="123">
        <v>3344</v>
      </c>
      <c r="R70" s="125">
        <f t="shared" si="14"/>
        <v>102.03349282296649</v>
      </c>
    </row>
    <row r="71" spans="1:18" ht="39.75" customHeight="1" x14ac:dyDescent="0.15">
      <c r="A71" s="455" t="s">
        <v>31</v>
      </c>
      <c r="B71" s="456"/>
      <c r="C71" s="456"/>
      <c r="D71" s="136">
        <v>18</v>
      </c>
      <c r="E71" s="136">
        <v>29</v>
      </c>
      <c r="F71" s="123">
        <v>371</v>
      </c>
      <c r="G71" s="123">
        <v>44</v>
      </c>
      <c r="H71" s="123">
        <v>1341</v>
      </c>
      <c r="I71" s="123">
        <v>18</v>
      </c>
      <c r="J71" s="123">
        <v>213</v>
      </c>
      <c r="K71" s="123">
        <v>4</v>
      </c>
      <c r="L71" s="110">
        <f t="shared" si="16"/>
        <v>1969</v>
      </c>
      <c r="M71" s="124">
        <f t="shared" si="15"/>
        <v>22</v>
      </c>
      <c r="N71" s="124">
        <v>821</v>
      </c>
      <c r="O71" s="123">
        <v>0</v>
      </c>
      <c r="P71" s="123">
        <v>321</v>
      </c>
      <c r="Q71" s="123">
        <v>1801</v>
      </c>
      <c r="R71" s="125">
        <f t="shared" si="14"/>
        <v>109.3281510272071</v>
      </c>
    </row>
    <row r="72" spans="1:18" ht="39.75" customHeight="1" x14ac:dyDescent="0.15">
      <c r="A72" s="455" t="s">
        <v>32</v>
      </c>
      <c r="B72" s="456"/>
      <c r="C72" s="456"/>
      <c r="D72" s="136">
        <v>18</v>
      </c>
      <c r="E72" s="136">
        <v>31</v>
      </c>
      <c r="F72" s="123">
        <v>519</v>
      </c>
      <c r="G72" s="123">
        <v>71</v>
      </c>
      <c r="H72" s="123">
        <v>1919</v>
      </c>
      <c r="I72" s="123">
        <v>0</v>
      </c>
      <c r="J72" s="123">
        <v>418</v>
      </c>
      <c r="K72" s="123">
        <v>0</v>
      </c>
      <c r="L72" s="110">
        <f t="shared" si="16"/>
        <v>2927</v>
      </c>
      <c r="M72" s="124">
        <f t="shared" si="15"/>
        <v>0</v>
      </c>
      <c r="N72" s="124">
        <v>2730</v>
      </c>
      <c r="O72" s="123">
        <v>115</v>
      </c>
      <c r="P72" s="123">
        <v>812</v>
      </c>
      <c r="Q72" s="123">
        <v>3018</v>
      </c>
      <c r="R72" s="125">
        <f t="shared" si="14"/>
        <v>96.984758117958918</v>
      </c>
    </row>
    <row r="73" spans="1:18" ht="39.75" customHeight="1" x14ac:dyDescent="0.15">
      <c r="A73" s="455" t="s">
        <v>33</v>
      </c>
      <c r="B73" s="479"/>
      <c r="C73" s="479"/>
      <c r="D73" s="136">
        <v>27</v>
      </c>
      <c r="E73" s="136">
        <v>28</v>
      </c>
      <c r="F73" s="123">
        <v>1828</v>
      </c>
      <c r="G73" s="123">
        <v>263</v>
      </c>
      <c r="H73" s="123">
        <v>1286</v>
      </c>
      <c r="I73" s="123">
        <v>5</v>
      </c>
      <c r="J73" s="123">
        <v>240</v>
      </c>
      <c r="K73" s="123">
        <v>3</v>
      </c>
      <c r="L73" s="110">
        <f t="shared" si="16"/>
        <v>3617</v>
      </c>
      <c r="M73" s="124">
        <f t="shared" si="15"/>
        <v>8</v>
      </c>
      <c r="N73" s="124">
        <v>3109</v>
      </c>
      <c r="O73" s="123">
        <v>48</v>
      </c>
      <c r="P73" s="123">
        <v>684</v>
      </c>
      <c r="Q73" s="123">
        <v>3592</v>
      </c>
      <c r="R73" s="125">
        <f t="shared" si="14"/>
        <v>100.69599109131404</v>
      </c>
    </row>
    <row r="74" spans="1:18" ht="39.75" customHeight="1" x14ac:dyDescent="0.15">
      <c r="A74" s="455" t="s">
        <v>34</v>
      </c>
      <c r="B74" s="456"/>
      <c r="C74" s="456"/>
      <c r="D74" s="136">
        <v>27</v>
      </c>
      <c r="E74" s="136">
        <v>30</v>
      </c>
      <c r="F74" s="123">
        <v>1981</v>
      </c>
      <c r="G74" s="123">
        <v>276</v>
      </c>
      <c r="H74" s="123">
        <v>2529</v>
      </c>
      <c r="I74" s="123">
        <v>8</v>
      </c>
      <c r="J74" s="123">
        <v>595</v>
      </c>
      <c r="K74" s="123">
        <v>15</v>
      </c>
      <c r="L74" s="110">
        <f t="shared" si="16"/>
        <v>5381</v>
      </c>
      <c r="M74" s="124">
        <f t="shared" si="15"/>
        <v>23</v>
      </c>
      <c r="N74" s="124">
        <v>3625</v>
      </c>
      <c r="O74" s="123">
        <v>59</v>
      </c>
      <c r="P74" s="123">
        <v>1593</v>
      </c>
      <c r="Q74" s="123">
        <v>5537</v>
      </c>
      <c r="R74" s="125">
        <f t="shared" si="14"/>
        <v>97.182589850099333</v>
      </c>
    </row>
    <row r="75" spans="1:18" ht="39.75" customHeight="1" x14ac:dyDescent="0.15">
      <c r="A75" s="455" t="s">
        <v>35</v>
      </c>
      <c r="B75" s="456"/>
      <c r="C75" s="456"/>
      <c r="D75" s="136">
        <v>18</v>
      </c>
      <c r="E75" s="136">
        <v>26</v>
      </c>
      <c r="F75" s="123">
        <v>152</v>
      </c>
      <c r="G75" s="123">
        <v>2</v>
      </c>
      <c r="H75" s="123">
        <v>1429</v>
      </c>
      <c r="I75" s="123">
        <v>5</v>
      </c>
      <c r="J75" s="123">
        <v>370</v>
      </c>
      <c r="K75" s="123">
        <v>1</v>
      </c>
      <c r="L75" s="110">
        <f t="shared" si="16"/>
        <v>1953</v>
      </c>
      <c r="M75" s="124">
        <f t="shared" si="15"/>
        <v>6</v>
      </c>
      <c r="N75" s="124">
        <v>0</v>
      </c>
      <c r="O75" s="123">
        <v>0</v>
      </c>
      <c r="P75" s="123">
        <v>310</v>
      </c>
      <c r="Q75" s="123">
        <v>1979</v>
      </c>
      <c r="R75" s="125">
        <f t="shared" si="14"/>
        <v>98.686205154118241</v>
      </c>
    </row>
    <row r="76" spans="1:18" ht="39.75" customHeight="1" x14ac:dyDescent="0.15">
      <c r="A76" s="455" t="s">
        <v>49</v>
      </c>
      <c r="B76" s="456"/>
      <c r="C76" s="456"/>
      <c r="D76" s="136">
        <v>18</v>
      </c>
      <c r="E76" s="136">
        <v>31</v>
      </c>
      <c r="F76" s="123">
        <v>254</v>
      </c>
      <c r="G76" s="123">
        <v>33</v>
      </c>
      <c r="H76" s="123">
        <v>1528</v>
      </c>
      <c r="I76" s="123">
        <v>3</v>
      </c>
      <c r="J76" s="123">
        <v>222</v>
      </c>
      <c r="K76" s="123">
        <v>2</v>
      </c>
      <c r="L76" s="110">
        <f t="shared" si="16"/>
        <v>2037</v>
      </c>
      <c r="M76" s="124">
        <f t="shared" si="15"/>
        <v>5</v>
      </c>
      <c r="N76" s="124">
        <v>600</v>
      </c>
      <c r="O76" s="123">
        <v>0</v>
      </c>
      <c r="P76" s="123">
        <v>416</v>
      </c>
      <c r="Q76" s="123">
        <v>2645</v>
      </c>
      <c r="R76" s="125">
        <f t="shared" si="14"/>
        <v>77.013232514177702</v>
      </c>
    </row>
    <row r="77" spans="1:18" ht="39.75" customHeight="1" x14ac:dyDescent="0.15">
      <c r="A77" s="455" t="s">
        <v>36</v>
      </c>
      <c r="B77" s="456"/>
      <c r="C77" s="456"/>
      <c r="D77" s="136">
        <v>18</v>
      </c>
      <c r="E77" s="136">
        <v>30</v>
      </c>
      <c r="F77" s="123">
        <v>1952</v>
      </c>
      <c r="G77" s="123">
        <v>233</v>
      </c>
      <c r="H77" s="123">
        <v>1941</v>
      </c>
      <c r="I77" s="123">
        <v>2</v>
      </c>
      <c r="J77" s="123">
        <v>305</v>
      </c>
      <c r="K77" s="123">
        <v>5</v>
      </c>
      <c r="L77" s="110">
        <f t="shared" si="16"/>
        <v>4431</v>
      </c>
      <c r="M77" s="124">
        <f t="shared" si="15"/>
        <v>7</v>
      </c>
      <c r="N77" s="124">
        <v>3427</v>
      </c>
      <c r="O77" s="123">
        <v>27</v>
      </c>
      <c r="P77" s="123">
        <v>1452</v>
      </c>
      <c r="Q77" s="123">
        <v>4554</v>
      </c>
      <c r="R77" s="125">
        <f t="shared" si="14"/>
        <v>97.299077733860344</v>
      </c>
    </row>
    <row r="78" spans="1:18" ht="39.75" customHeight="1" x14ac:dyDescent="0.15">
      <c r="A78" s="455" t="s">
        <v>84</v>
      </c>
      <c r="B78" s="456"/>
      <c r="C78" s="456"/>
      <c r="D78" s="136">
        <v>18</v>
      </c>
      <c r="E78" s="136">
        <v>31</v>
      </c>
      <c r="F78" s="123">
        <v>1526</v>
      </c>
      <c r="G78" s="123">
        <v>267</v>
      </c>
      <c r="H78" s="123">
        <v>2242</v>
      </c>
      <c r="I78" s="123">
        <v>0</v>
      </c>
      <c r="J78" s="123">
        <v>496</v>
      </c>
      <c r="K78" s="123">
        <v>0</v>
      </c>
      <c r="L78" s="110">
        <f t="shared" si="16"/>
        <v>4531</v>
      </c>
      <c r="M78" s="124">
        <f t="shared" si="15"/>
        <v>0</v>
      </c>
      <c r="N78" s="124">
        <v>3709</v>
      </c>
      <c r="O78" s="123">
        <v>86</v>
      </c>
      <c r="P78" s="123">
        <v>1781</v>
      </c>
      <c r="Q78" s="123">
        <v>4539</v>
      </c>
      <c r="R78" s="125">
        <f t="shared" si="14"/>
        <v>99.823749724608945</v>
      </c>
    </row>
    <row r="79" spans="1:18" ht="39.75" customHeight="1" x14ac:dyDescent="0.15">
      <c r="A79" s="455" t="s">
        <v>235</v>
      </c>
      <c r="B79" s="456"/>
      <c r="C79" s="457"/>
      <c r="D79" s="136">
        <v>18</v>
      </c>
      <c r="E79" s="136">
        <v>31</v>
      </c>
      <c r="F79" s="123">
        <v>697</v>
      </c>
      <c r="G79" s="123">
        <v>99</v>
      </c>
      <c r="H79" s="123">
        <v>2977</v>
      </c>
      <c r="I79" s="123">
        <v>0</v>
      </c>
      <c r="J79" s="123">
        <v>666</v>
      </c>
      <c r="K79" s="123">
        <v>0</v>
      </c>
      <c r="L79" s="110">
        <f t="shared" si="16"/>
        <v>4439</v>
      </c>
      <c r="M79" s="124">
        <f t="shared" si="15"/>
        <v>0</v>
      </c>
      <c r="N79" s="124">
        <v>4209</v>
      </c>
      <c r="O79" s="123">
        <v>30</v>
      </c>
      <c r="P79" s="123">
        <v>558</v>
      </c>
      <c r="Q79" s="123">
        <v>4619</v>
      </c>
      <c r="R79" s="125">
        <f t="shared" si="14"/>
        <v>96.103052608789781</v>
      </c>
    </row>
    <row r="80" spans="1:18" ht="39.75" customHeight="1" x14ac:dyDescent="0.15">
      <c r="A80" s="455" t="s">
        <v>120</v>
      </c>
      <c r="B80" s="456"/>
      <c r="C80" s="456"/>
      <c r="D80" s="136">
        <v>18</v>
      </c>
      <c r="E80" s="136">
        <v>30</v>
      </c>
      <c r="F80" s="123">
        <v>361</v>
      </c>
      <c r="G80" s="123">
        <v>38</v>
      </c>
      <c r="H80" s="123">
        <v>1646</v>
      </c>
      <c r="I80" s="123">
        <v>10</v>
      </c>
      <c r="J80" s="123">
        <v>300</v>
      </c>
      <c r="K80" s="123">
        <v>12</v>
      </c>
      <c r="L80" s="110">
        <f t="shared" si="16"/>
        <v>2345</v>
      </c>
      <c r="M80" s="124">
        <f t="shared" si="15"/>
        <v>22</v>
      </c>
      <c r="N80" s="124">
        <v>2198</v>
      </c>
      <c r="O80" s="123">
        <v>25</v>
      </c>
      <c r="P80" s="123">
        <v>418</v>
      </c>
      <c r="Q80" s="123">
        <v>2865</v>
      </c>
      <c r="R80" s="125">
        <f t="shared" si="14"/>
        <v>81.849912739965092</v>
      </c>
    </row>
    <row r="81" spans="1:18" ht="39.75" customHeight="1" x14ac:dyDescent="0.15">
      <c r="A81" s="455" t="s">
        <v>37</v>
      </c>
      <c r="B81" s="456"/>
      <c r="C81" s="456"/>
      <c r="D81" s="136">
        <v>27</v>
      </c>
      <c r="E81" s="136">
        <v>31</v>
      </c>
      <c r="F81" s="123">
        <v>689</v>
      </c>
      <c r="G81" s="123">
        <v>90</v>
      </c>
      <c r="H81" s="123">
        <v>4694</v>
      </c>
      <c r="I81" s="123">
        <v>0</v>
      </c>
      <c r="J81" s="123">
        <v>612</v>
      </c>
      <c r="K81" s="123">
        <v>0</v>
      </c>
      <c r="L81" s="110">
        <f t="shared" si="16"/>
        <v>6085</v>
      </c>
      <c r="M81" s="124">
        <f t="shared" si="15"/>
        <v>0</v>
      </c>
      <c r="N81" s="124">
        <v>4920</v>
      </c>
      <c r="O81" s="123">
        <v>41</v>
      </c>
      <c r="P81" s="123">
        <v>1324</v>
      </c>
      <c r="Q81" s="123">
        <v>6216</v>
      </c>
      <c r="R81" s="125">
        <f t="shared" si="14"/>
        <v>97.892535392535393</v>
      </c>
    </row>
    <row r="82" spans="1:18" ht="39.75" customHeight="1" x14ac:dyDescent="0.15">
      <c r="A82" s="455"/>
      <c r="B82" s="479"/>
      <c r="C82" s="479"/>
      <c r="D82" s="136"/>
      <c r="E82" s="136"/>
      <c r="F82" s="123"/>
      <c r="G82" s="123"/>
      <c r="H82" s="123"/>
      <c r="I82" s="123"/>
      <c r="J82" s="123"/>
      <c r="K82" s="123"/>
      <c r="L82" s="110"/>
      <c r="M82" s="124"/>
      <c r="N82" s="124"/>
      <c r="O82" s="123"/>
      <c r="P82" s="123"/>
      <c r="Q82" s="123"/>
      <c r="R82" s="125"/>
    </row>
    <row r="83" spans="1:18" ht="39.75" customHeight="1" x14ac:dyDescent="0.15">
      <c r="A83" s="455"/>
      <c r="B83" s="479"/>
      <c r="C83" s="479"/>
      <c r="D83" s="136"/>
      <c r="E83" s="136"/>
      <c r="F83" s="123"/>
      <c r="G83" s="123"/>
      <c r="H83" s="123"/>
      <c r="I83" s="123"/>
      <c r="J83" s="123"/>
      <c r="K83" s="123"/>
      <c r="L83" s="110"/>
      <c r="M83" s="124"/>
      <c r="N83" s="124"/>
      <c r="O83" s="123"/>
      <c r="P83" s="123"/>
      <c r="Q83" s="123"/>
      <c r="R83" s="125"/>
    </row>
    <row r="84" spans="1:18" ht="39.75" customHeight="1" x14ac:dyDescent="0.15">
      <c r="A84" s="455"/>
      <c r="B84" s="479"/>
      <c r="C84" s="479"/>
      <c r="D84" s="136"/>
      <c r="E84" s="136"/>
      <c r="F84" s="123"/>
      <c r="G84" s="123"/>
      <c r="H84" s="123"/>
      <c r="I84" s="123"/>
      <c r="J84" s="123"/>
      <c r="K84" s="123"/>
      <c r="L84" s="110"/>
      <c r="M84" s="124"/>
      <c r="N84" s="124"/>
      <c r="O84" s="123"/>
      <c r="P84" s="123"/>
      <c r="Q84" s="123"/>
      <c r="R84" s="125"/>
    </row>
    <row r="85" spans="1:18" ht="39.75" customHeight="1" x14ac:dyDescent="0.15">
      <c r="A85" s="455"/>
      <c r="B85" s="479"/>
      <c r="C85" s="479"/>
      <c r="D85" s="136"/>
      <c r="E85" s="136"/>
      <c r="F85" s="123"/>
      <c r="G85" s="123"/>
      <c r="H85" s="123"/>
      <c r="I85" s="123"/>
      <c r="J85" s="123"/>
      <c r="K85" s="123"/>
      <c r="L85" s="110"/>
      <c r="M85" s="124"/>
      <c r="N85" s="124"/>
      <c r="O85" s="123"/>
      <c r="P85" s="123"/>
      <c r="Q85" s="123"/>
      <c r="R85" s="125"/>
    </row>
    <row r="86" spans="1:18" ht="39.75" customHeight="1" x14ac:dyDescent="0.15">
      <c r="A86" s="494" t="s">
        <v>275</v>
      </c>
      <c r="B86" s="495"/>
      <c r="C86" s="496"/>
      <c r="D86" s="137">
        <f t="shared" ref="D86:Q86" si="17">SUM(D67:D81)</f>
        <v>306</v>
      </c>
      <c r="E86" s="137">
        <f t="shared" si="17"/>
        <v>431</v>
      </c>
      <c r="F86" s="128">
        <f t="shared" si="17"/>
        <v>12064</v>
      </c>
      <c r="G86" s="128">
        <f t="shared" si="17"/>
        <v>1775</v>
      </c>
      <c r="H86" s="128">
        <f t="shared" si="17"/>
        <v>29238</v>
      </c>
      <c r="I86" s="128">
        <f t="shared" si="17"/>
        <v>86</v>
      </c>
      <c r="J86" s="128">
        <f t="shared" si="17"/>
        <v>5476</v>
      </c>
      <c r="K86" s="128">
        <f t="shared" si="17"/>
        <v>56</v>
      </c>
      <c r="L86" s="128">
        <f t="shared" si="17"/>
        <v>48553</v>
      </c>
      <c r="M86" s="128">
        <f t="shared" si="17"/>
        <v>142</v>
      </c>
      <c r="N86" s="128">
        <f t="shared" si="17"/>
        <v>37201</v>
      </c>
      <c r="O86" s="128">
        <f t="shared" si="17"/>
        <v>452</v>
      </c>
      <c r="P86" s="128">
        <f t="shared" si="17"/>
        <v>11853</v>
      </c>
      <c r="Q86" s="128">
        <f t="shared" si="17"/>
        <v>51236</v>
      </c>
      <c r="R86" s="129">
        <f>L86/Q86*100</f>
        <v>94.76344757592318</v>
      </c>
    </row>
    <row r="87" spans="1:18" ht="39.75" customHeight="1" x14ac:dyDescent="0.15">
      <c r="A87" s="509" t="s">
        <v>15</v>
      </c>
      <c r="B87" s="468"/>
      <c r="C87" s="501"/>
      <c r="D87" s="138"/>
      <c r="E87" s="138"/>
      <c r="F87" s="117">
        <f t="shared" ref="F87:K87" si="18">F86/$L$86*100</f>
        <v>24.847074331143286</v>
      </c>
      <c r="G87" s="117">
        <f t="shared" si="18"/>
        <v>3.6557988177867484</v>
      </c>
      <c r="H87" s="117">
        <f t="shared" si="18"/>
        <v>60.218730047576877</v>
      </c>
      <c r="I87" s="117">
        <f t="shared" si="18"/>
        <v>0.17712602722797768</v>
      </c>
      <c r="J87" s="117">
        <f t="shared" si="18"/>
        <v>11.27839680349309</v>
      </c>
      <c r="K87" s="117">
        <f t="shared" si="18"/>
        <v>0.1153378781949622</v>
      </c>
      <c r="L87" s="117"/>
      <c r="M87" s="117"/>
      <c r="N87" s="117"/>
      <c r="O87" s="117"/>
      <c r="P87" s="117"/>
      <c r="Q87" s="117"/>
      <c r="R87" s="130"/>
    </row>
    <row r="88" spans="1:18" ht="39.75" customHeight="1" x14ac:dyDescent="0.15">
      <c r="A88" s="487" t="s">
        <v>16</v>
      </c>
      <c r="B88" s="488"/>
      <c r="C88" s="489"/>
      <c r="D88" s="138"/>
      <c r="E88" s="138"/>
      <c r="F88" s="117">
        <f>F86/15</f>
        <v>804.26666666666665</v>
      </c>
      <c r="G88" s="117">
        <f t="shared" ref="G88:P88" si="19">G86/15</f>
        <v>118.33333333333333</v>
      </c>
      <c r="H88" s="117">
        <f t="shared" si="19"/>
        <v>1949.2</v>
      </c>
      <c r="I88" s="117">
        <f t="shared" si="19"/>
        <v>5.7333333333333334</v>
      </c>
      <c r="J88" s="117">
        <f t="shared" si="19"/>
        <v>365.06666666666666</v>
      </c>
      <c r="K88" s="117">
        <f t="shared" si="19"/>
        <v>3.7333333333333334</v>
      </c>
      <c r="L88" s="117">
        <f t="shared" si="19"/>
        <v>3236.8666666666668</v>
      </c>
      <c r="M88" s="117">
        <f t="shared" si="19"/>
        <v>9.4666666666666668</v>
      </c>
      <c r="N88" s="117">
        <f t="shared" si="19"/>
        <v>2480.0666666666666</v>
      </c>
      <c r="O88" s="117">
        <f t="shared" si="19"/>
        <v>30.133333333333333</v>
      </c>
      <c r="P88" s="117">
        <f t="shared" si="19"/>
        <v>790.2</v>
      </c>
      <c r="Q88" s="117"/>
      <c r="R88" s="130"/>
    </row>
    <row r="89" spans="1:18" ht="39.75" customHeight="1" x14ac:dyDescent="0.15">
      <c r="A89" s="487" t="s">
        <v>17</v>
      </c>
      <c r="B89" s="488"/>
      <c r="C89" s="489"/>
      <c r="D89" s="138"/>
      <c r="E89" s="138"/>
      <c r="F89" s="117">
        <f>F86/$D$86*18</f>
        <v>709.64705882352951</v>
      </c>
      <c r="G89" s="117">
        <f t="shared" ref="G89:O89" si="20">G86/$D$86*18</f>
        <v>104.41176470588235</v>
      </c>
      <c r="H89" s="117">
        <f t="shared" si="20"/>
        <v>1719.8823529411764</v>
      </c>
      <c r="I89" s="117">
        <f>I86/$D$86*18</f>
        <v>5.0588235294117645</v>
      </c>
      <c r="J89" s="117">
        <f t="shared" si="20"/>
        <v>322.11764705882354</v>
      </c>
      <c r="K89" s="117">
        <f t="shared" si="20"/>
        <v>3.2941176470588234</v>
      </c>
      <c r="L89" s="117">
        <f t="shared" si="20"/>
        <v>2856.0588235294117</v>
      </c>
      <c r="M89" s="117">
        <f t="shared" si="20"/>
        <v>8.3529411764705888</v>
      </c>
      <c r="N89" s="117">
        <f t="shared" si="20"/>
        <v>2188.2941176470586</v>
      </c>
      <c r="O89" s="117">
        <f t="shared" si="20"/>
        <v>26.588235294117649</v>
      </c>
      <c r="P89" s="117">
        <f>P86/$D$86*18</f>
        <v>697.23529411764707</v>
      </c>
      <c r="Q89" s="117"/>
      <c r="R89" s="130"/>
    </row>
    <row r="90" spans="1:18" ht="39.75" customHeight="1" x14ac:dyDescent="0.15">
      <c r="A90" s="487" t="s">
        <v>18</v>
      </c>
      <c r="B90" s="488"/>
      <c r="C90" s="489"/>
      <c r="D90" s="355">
        <v>306</v>
      </c>
      <c r="E90" s="435">
        <v>433</v>
      </c>
      <c r="F90" s="356">
        <v>12683</v>
      </c>
      <c r="G90" s="356">
        <v>1750</v>
      </c>
      <c r="H90" s="356">
        <v>31360</v>
      </c>
      <c r="I90" s="357">
        <v>66</v>
      </c>
      <c r="J90" s="356">
        <v>5443</v>
      </c>
      <c r="K90" s="357">
        <v>29</v>
      </c>
      <c r="L90" s="358">
        <f>SUM(F90+G90+H90+J90)</f>
        <v>51236</v>
      </c>
      <c r="M90" s="358">
        <f>SUM(I90+K90)</f>
        <v>95</v>
      </c>
      <c r="N90" s="359">
        <v>38962</v>
      </c>
      <c r="O90" s="360">
        <v>419</v>
      </c>
      <c r="P90" s="361">
        <v>11422</v>
      </c>
      <c r="Q90" s="133"/>
      <c r="R90" s="135"/>
    </row>
    <row r="91" spans="1:18" ht="39.75" customHeight="1" x14ac:dyDescent="0.15">
      <c r="A91" s="458" t="s">
        <v>244</v>
      </c>
      <c r="B91" s="459"/>
      <c r="C91" s="459"/>
      <c r="D91" s="459"/>
      <c r="E91" s="459"/>
      <c r="F91" s="459"/>
      <c r="G91" s="459"/>
      <c r="H91" s="459"/>
      <c r="I91" s="459"/>
      <c r="J91" s="459"/>
      <c r="K91" s="459"/>
      <c r="L91" s="459"/>
      <c r="M91" s="459"/>
      <c r="N91" s="459"/>
      <c r="O91" s="459"/>
      <c r="P91" s="459"/>
      <c r="Q91" s="459"/>
      <c r="R91" s="459"/>
    </row>
    <row r="92" spans="1:18" ht="36" customHeight="1" x14ac:dyDescent="0.15">
      <c r="A92" s="505" t="s">
        <v>292</v>
      </c>
      <c r="B92" s="505"/>
      <c r="C92" s="505"/>
      <c r="D92" s="505"/>
      <c r="E92" s="505"/>
      <c r="F92" s="505"/>
      <c r="G92" s="505"/>
      <c r="H92" s="505"/>
      <c r="I92" s="505"/>
      <c r="J92" s="505"/>
      <c r="K92" s="505"/>
      <c r="L92" s="505"/>
      <c r="M92" s="505"/>
      <c r="N92" s="505"/>
      <c r="O92" s="505"/>
      <c r="P92" s="505"/>
      <c r="Q92" s="505"/>
      <c r="R92" s="74" t="s">
        <v>77</v>
      </c>
    </row>
    <row r="93" spans="1:18" ht="35.25" customHeight="1" x14ac:dyDescent="0.15">
      <c r="A93" s="17"/>
      <c r="B93" s="12"/>
      <c r="C93" s="30" t="s">
        <v>50</v>
      </c>
      <c r="D93" s="506" t="s">
        <v>82</v>
      </c>
      <c r="E93" s="506" t="s">
        <v>53</v>
      </c>
      <c r="F93" s="512" t="s">
        <v>157</v>
      </c>
      <c r="G93" s="513"/>
      <c r="H93" s="513"/>
      <c r="I93" s="513"/>
      <c r="J93" s="513"/>
      <c r="K93" s="513"/>
      <c r="L93" s="513"/>
      <c r="M93" s="513"/>
      <c r="N93" s="513"/>
      <c r="O93" s="513"/>
      <c r="P93" s="513"/>
      <c r="Q93" s="513"/>
      <c r="R93" s="514"/>
    </row>
    <row r="94" spans="1:18" ht="35.25" customHeight="1" x14ac:dyDescent="0.15">
      <c r="A94" s="18"/>
      <c r="B94" s="13"/>
      <c r="C94" s="13"/>
      <c r="D94" s="507"/>
      <c r="E94" s="507"/>
      <c r="F94" s="502" t="s">
        <v>0</v>
      </c>
      <c r="G94" s="481"/>
      <c r="H94" s="502" t="s">
        <v>1</v>
      </c>
      <c r="I94" s="503"/>
      <c r="J94" s="503"/>
      <c r="K94" s="481"/>
      <c r="L94" s="37"/>
      <c r="M94" s="510" t="s">
        <v>164</v>
      </c>
      <c r="N94" s="485" t="s">
        <v>170</v>
      </c>
      <c r="O94" s="485" t="s">
        <v>148</v>
      </c>
      <c r="P94" s="485" t="s">
        <v>149</v>
      </c>
      <c r="Q94" s="8"/>
      <c r="R94" s="39"/>
    </row>
    <row r="95" spans="1:18" ht="35.25" customHeight="1" x14ac:dyDescent="0.15">
      <c r="A95" s="26" t="s">
        <v>56</v>
      </c>
      <c r="B95" s="14"/>
      <c r="C95" s="14"/>
      <c r="D95" s="508"/>
      <c r="E95" s="508"/>
      <c r="F95" s="38" t="s">
        <v>2</v>
      </c>
      <c r="G95" s="38" t="s">
        <v>3</v>
      </c>
      <c r="H95" s="38" t="s">
        <v>2</v>
      </c>
      <c r="I95" s="162" t="s">
        <v>164</v>
      </c>
      <c r="J95" s="38" t="s">
        <v>3</v>
      </c>
      <c r="K95" s="162" t="s">
        <v>164</v>
      </c>
      <c r="L95" s="62" t="s">
        <v>4</v>
      </c>
      <c r="M95" s="511"/>
      <c r="N95" s="515"/>
      <c r="O95" s="515"/>
      <c r="P95" s="515"/>
      <c r="Q95" s="15" t="s">
        <v>5</v>
      </c>
      <c r="R95" s="28" t="s">
        <v>6</v>
      </c>
    </row>
    <row r="96" spans="1:18" ht="39" customHeight="1" x14ac:dyDescent="0.15">
      <c r="A96" s="504" t="s">
        <v>190</v>
      </c>
      <c r="B96" s="456"/>
      <c r="C96" s="456"/>
      <c r="D96" s="136">
        <v>18</v>
      </c>
      <c r="E96" s="136">
        <v>27</v>
      </c>
      <c r="F96" s="123">
        <v>1565</v>
      </c>
      <c r="G96" s="123">
        <v>217</v>
      </c>
      <c r="H96" s="123">
        <v>1083</v>
      </c>
      <c r="I96" s="123">
        <v>2</v>
      </c>
      <c r="J96" s="123">
        <v>112</v>
      </c>
      <c r="K96" s="123">
        <v>2</v>
      </c>
      <c r="L96" s="110">
        <f>SUM(F96+G96+H96+J96)</f>
        <v>2977</v>
      </c>
      <c r="M96" s="124">
        <f>SUM(I96+K96)</f>
        <v>4</v>
      </c>
      <c r="N96" s="124">
        <v>2383</v>
      </c>
      <c r="O96" s="123">
        <v>0</v>
      </c>
      <c r="P96" s="123">
        <v>823</v>
      </c>
      <c r="Q96" s="123">
        <v>2891</v>
      </c>
      <c r="R96" s="125">
        <f t="shared" ref="R96:R113" si="21">L96/Q96*100</f>
        <v>102.97474922172259</v>
      </c>
    </row>
    <row r="97" spans="1:18" ht="39" customHeight="1" x14ac:dyDescent="0.15">
      <c r="A97" s="504" t="s">
        <v>59</v>
      </c>
      <c r="B97" s="456"/>
      <c r="C97" s="456"/>
      <c r="D97" s="136">
        <v>18</v>
      </c>
      <c r="E97" s="136">
        <v>31</v>
      </c>
      <c r="F97" s="123">
        <v>995</v>
      </c>
      <c r="G97" s="123">
        <v>37</v>
      </c>
      <c r="H97" s="123">
        <v>3158</v>
      </c>
      <c r="I97" s="123">
        <v>0</v>
      </c>
      <c r="J97" s="123">
        <v>383</v>
      </c>
      <c r="K97" s="123">
        <v>0</v>
      </c>
      <c r="L97" s="110">
        <f t="shared" ref="L97:L113" si="22">SUM(F97+G97+H97+J97)</f>
        <v>4573</v>
      </c>
      <c r="M97" s="124">
        <f t="shared" ref="M97:M112" si="23">SUM(I97+K97)</f>
        <v>0</v>
      </c>
      <c r="N97" s="124">
        <v>4491</v>
      </c>
      <c r="O97" s="123">
        <v>2</v>
      </c>
      <c r="P97" s="123">
        <v>1272</v>
      </c>
      <c r="Q97" s="123">
        <v>4352</v>
      </c>
      <c r="R97" s="125">
        <f t="shared" si="21"/>
        <v>105.078125</v>
      </c>
    </row>
    <row r="98" spans="1:18" ht="39" customHeight="1" x14ac:dyDescent="0.15">
      <c r="A98" s="455" t="s">
        <v>92</v>
      </c>
      <c r="B98" s="456"/>
      <c r="C98" s="456"/>
      <c r="D98" s="136">
        <v>36</v>
      </c>
      <c r="E98" s="136">
        <v>26</v>
      </c>
      <c r="F98" s="123">
        <v>1749</v>
      </c>
      <c r="G98" s="123">
        <v>294</v>
      </c>
      <c r="H98" s="123">
        <v>1134</v>
      </c>
      <c r="I98" s="123">
        <v>6</v>
      </c>
      <c r="J98" s="123">
        <v>196</v>
      </c>
      <c r="K98" s="123">
        <v>0</v>
      </c>
      <c r="L98" s="110">
        <f t="shared" si="22"/>
        <v>3373</v>
      </c>
      <c r="M98" s="124">
        <f t="shared" si="23"/>
        <v>6</v>
      </c>
      <c r="N98" s="124">
        <v>944</v>
      </c>
      <c r="O98" s="123">
        <v>0</v>
      </c>
      <c r="P98" s="123">
        <v>929</v>
      </c>
      <c r="Q98" s="123">
        <v>3217</v>
      </c>
      <c r="R98" s="125">
        <f t="shared" si="21"/>
        <v>104.84923842088902</v>
      </c>
    </row>
    <row r="99" spans="1:18" ht="39" customHeight="1" x14ac:dyDescent="0.15">
      <c r="A99" s="455" t="s">
        <v>38</v>
      </c>
      <c r="B99" s="456"/>
      <c r="C99" s="456"/>
      <c r="D99" s="136">
        <v>18</v>
      </c>
      <c r="E99" s="136">
        <v>30</v>
      </c>
      <c r="F99" s="123">
        <v>1015</v>
      </c>
      <c r="G99" s="123">
        <v>87</v>
      </c>
      <c r="H99" s="123">
        <v>2896</v>
      </c>
      <c r="I99" s="123">
        <v>0</v>
      </c>
      <c r="J99" s="123">
        <v>281</v>
      </c>
      <c r="K99" s="123">
        <v>0</v>
      </c>
      <c r="L99" s="110">
        <f t="shared" si="22"/>
        <v>4279</v>
      </c>
      <c r="M99" s="124">
        <f t="shared" si="23"/>
        <v>0</v>
      </c>
      <c r="N99" s="124">
        <v>2949</v>
      </c>
      <c r="O99" s="123">
        <v>8</v>
      </c>
      <c r="P99" s="123">
        <v>1091</v>
      </c>
      <c r="Q99" s="123">
        <v>4414</v>
      </c>
      <c r="R99" s="125">
        <f t="shared" si="21"/>
        <v>96.941549614861799</v>
      </c>
    </row>
    <row r="100" spans="1:18" ht="39" customHeight="1" x14ac:dyDescent="0.15">
      <c r="A100" s="504" t="s">
        <v>83</v>
      </c>
      <c r="B100" s="456"/>
      <c r="C100" s="456"/>
      <c r="D100" s="136">
        <v>18</v>
      </c>
      <c r="E100" s="136">
        <v>31</v>
      </c>
      <c r="F100" s="123">
        <v>1329</v>
      </c>
      <c r="G100" s="123">
        <v>294</v>
      </c>
      <c r="H100" s="123">
        <v>1310</v>
      </c>
      <c r="I100" s="123">
        <v>3</v>
      </c>
      <c r="J100" s="123">
        <v>457</v>
      </c>
      <c r="K100" s="123">
        <v>0</v>
      </c>
      <c r="L100" s="110">
        <f t="shared" si="22"/>
        <v>3390</v>
      </c>
      <c r="M100" s="124">
        <f t="shared" si="23"/>
        <v>3</v>
      </c>
      <c r="N100" s="124">
        <v>2955</v>
      </c>
      <c r="O100" s="123">
        <v>25</v>
      </c>
      <c r="P100" s="123">
        <v>874</v>
      </c>
      <c r="Q100" s="127">
        <v>3338</v>
      </c>
      <c r="R100" s="125">
        <f t="shared" si="21"/>
        <v>101.55781905332535</v>
      </c>
    </row>
    <row r="101" spans="1:18" ht="39" customHeight="1" x14ac:dyDescent="0.15">
      <c r="A101" s="504" t="s">
        <v>121</v>
      </c>
      <c r="B101" s="456"/>
      <c r="C101" s="456"/>
      <c r="D101" s="136">
        <v>27</v>
      </c>
      <c r="E101" s="136">
        <v>28</v>
      </c>
      <c r="F101" s="123">
        <v>1891</v>
      </c>
      <c r="G101" s="123">
        <v>114</v>
      </c>
      <c r="H101" s="123">
        <v>3404</v>
      </c>
      <c r="I101" s="123">
        <v>0</v>
      </c>
      <c r="J101" s="123">
        <v>385</v>
      </c>
      <c r="K101" s="123">
        <v>0</v>
      </c>
      <c r="L101" s="110">
        <f t="shared" si="22"/>
        <v>5794</v>
      </c>
      <c r="M101" s="124">
        <f t="shared" si="23"/>
        <v>0</v>
      </c>
      <c r="N101" s="124">
        <v>5578</v>
      </c>
      <c r="O101" s="123">
        <v>140</v>
      </c>
      <c r="P101" s="123">
        <v>1568</v>
      </c>
      <c r="Q101" s="123">
        <v>5585</v>
      </c>
      <c r="R101" s="125">
        <f t="shared" si="21"/>
        <v>103.74216651745746</v>
      </c>
    </row>
    <row r="102" spans="1:18" ht="39" customHeight="1" x14ac:dyDescent="0.15">
      <c r="A102" s="504" t="s">
        <v>89</v>
      </c>
      <c r="B102" s="456"/>
      <c r="C102" s="456"/>
      <c r="D102" s="136">
        <v>18</v>
      </c>
      <c r="E102" s="136">
        <v>26</v>
      </c>
      <c r="F102" s="123">
        <v>1035</v>
      </c>
      <c r="G102" s="123">
        <v>91</v>
      </c>
      <c r="H102" s="123">
        <v>1311</v>
      </c>
      <c r="I102" s="123">
        <v>0</v>
      </c>
      <c r="J102" s="123">
        <v>171</v>
      </c>
      <c r="K102" s="123">
        <v>0</v>
      </c>
      <c r="L102" s="110">
        <f t="shared" si="22"/>
        <v>2608</v>
      </c>
      <c r="M102" s="124">
        <f t="shared" si="23"/>
        <v>0</v>
      </c>
      <c r="N102" s="124">
        <v>1064</v>
      </c>
      <c r="O102" s="123">
        <v>1</v>
      </c>
      <c r="P102" s="123">
        <v>594</v>
      </c>
      <c r="Q102" s="123">
        <v>2691</v>
      </c>
      <c r="R102" s="125">
        <f t="shared" si="21"/>
        <v>96.915644741731697</v>
      </c>
    </row>
    <row r="103" spans="1:18" ht="39" customHeight="1" x14ac:dyDescent="0.15">
      <c r="A103" s="455" t="s">
        <v>90</v>
      </c>
      <c r="B103" s="456"/>
      <c r="C103" s="456"/>
      <c r="D103" s="136">
        <v>36</v>
      </c>
      <c r="E103" s="136">
        <v>29</v>
      </c>
      <c r="F103" s="123">
        <v>1344</v>
      </c>
      <c r="G103" s="123">
        <v>84</v>
      </c>
      <c r="H103" s="123">
        <v>1245</v>
      </c>
      <c r="I103" s="123">
        <v>0</v>
      </c>
      <c r="J103" s="123">
        <v>214</v>
      </c>
      <c r="K103" s="123">
        <v>0</v>
      </c>
      <c r="L103" s="110">
        <f t="shared" si="22"/>
        <v>2887</v>
      </c>
      <c r="M103" s="124">
        <f t="shared" si="23"/>
        <v>0</v>
      </c>
      <c r="N103" s="124">
        <v>2055</v>
      </c>
      <c r="O103" s="123">
        <v>12</v>
      </c>
      <c r="P103" s="123">
        <v>698</v>
      </c>
      <c r="Q103" s="123">
        <v>2882</v>
      </c>
      <c r="R103" s="125">
        <f t="shared" si="21"/>
        <v>100.17349063150589</v>
      </c>
    </row>
    <row r="104" spans="1:18" ht="39" customHeight="1" x14ac:dyDescent="0.15">
      <c r="A104" s="455" t="s">
        <v>91</v>
      </c>
      <c r="B104" s="456"/>
      <c r="C104" s="456"/>
      <c r="D104" s="136">
        <v>18</v>
      </c>
      <c r="E104" s="136">
        <v>30</v>
      </c>
      <c r="F104" s="123">
        <v>1110</v>
      </c>
      <c r="G104" s="123">
        <v>70</v>
      </c>
      <c r="H104" s="123">
        <v>1304</v>
      </c>
      <c r="I104" s="123">
        <v>0</v>
      </c>
      <c r="J104" s="123">
        <v>177</v>
      </c>
      <c r="K104" s="123">
        <v>0</v>
      </c>
      <c r="L104" s="110">
        <f t="shared" si="22"/>
        <v>2661</v>
      </c>
      <c r="M104" s="124">
        <f t="shared" si="23"/>
        <v>0</v>
      </c>
      <c r="N104" s="124">
        <v>1919</v>
      </c>
      <c r="O104" s="123">
        <v>0</v>
      </c>
      <c r="P104" s="123">
        <v>835</v>
      </c>
      <c r="Q104" s="123">
        <v>2527</v>
      </c>
      <c r="R104" s="125">
        <f t="shared" si="21"/>
        <v>105.30273051048675</v>
      </c>
    </row>
    <row r="105" spans="1:18" ht="39" customHeight="1" x14ac:dyDescent="0.15">
      <c r="A105" s="455" t="s">
        <v>122</v>
      </c>
      <c r="B105" s="456"/>
      <c r="C105" s="456"/>
      <c r="D105" s="136">
        <v>18</v>
      </c>
      <c r="E105" s="136">
        <v>29</v>
      </c>
      <c r="F105" s="123">
        <v>99</v>
      </c>
      <c r="G105" s="123">
        <v>6</v>
      </c>
      <c r="H105" s="123">
        <v>3849</v>
      </c>
      <c r="I105" s="123">
        <v>0</v>
      </c>
      <c r="J105" s="123">
        <v>446</v>
      </c>
      <c r="K105" s="123">
        <v>0</v>
      </c>
      <c r="L105" s="110">
        <f t="shared" si="22"/>
        <v>4400</v>
      </c>
      <c r="M105" s="124">
        <f t="shared" si="23"/>
        <v>0</v>
      </c>
      <c r="N105" s="124">
        <v>3985</v>
      </c>
      <c r="O105" s="123">
        <v>0</v>
      </c>
      <c r="P105" s="123">
        <v>1483</v>
      </c>
      <c r="Q105" s="123">
        <v>4334</v>
      </c>
      <c r="R105" s="125">
        <f t="shared" si="21"/>
        <v>101.5228426395939</v>
      </c>
    </row>
    <row r="106" spans="1:18" ht="39" customHeight="1" x14ac:dyDescent="0.15">
      <c r="A106" s="455" t="s">
        <v>39</v>
      </c>
      <c r="B106" s="456"/>
      <c r="C106" s="456"/>
      <c r="D106" s="136">
        <v>27</v>
      </c>
      <c r="E106" s="136">
        <v>29</v>
      </c>
      <c r="F106" s="123">
        <v>1365</v>
      </c>
      <c r="G106" s="123">
        <v>104</v>
      </c>
      <c r="H106" s="123">
        <v>2306</v>
      </c>
      <c r="I106" s="123">
        <v>0</v>
      </c>
      <c r="J106" s="123">
        <v>177</v>
      </c>
      <c r="K106" s="123">
        <v>0</v>
      </c>
      <c r="L106" s="110">
        <f t="shared" si="22"/>
        <v>3952</v>
      </c>
      <c r="M106" s="124">
        <f t="shared" si="23"/>
        <v>0</v>
      </c>
      <c r="N106" s="124">
        <v>3822</v>
      </c>
      <c r="O106" s="123">
        <v>0</v>
      </c>
      <c r="P106" s="123">
        <v>1373</v>
      </c>
      <c r="Q106" s="123">
        <v>3820</v>
      </c>
      <c r="R106" s="125">
        <f t="shared" si="21"/>
        <v>103.45549738219894</v>
      </c>
    </row>
    <row r="107" spans="1:18" ht="39" customHeight="1" x14ac:dyDescent="0.15">
      <c r="A107" s="455" t="s">
        <v>40</v>
      </c>
      <c r="B107" s="456"/>
      <c r="C107" s="456"/>
      <c r="D107" s="136">
        <v>27</v>
      </c>
      <c r="E107" s="136">
        <v>29</v>
      </c>
      <c r="F107" s="123">
        <v>1605</v>
      </c>
      <c r="G107" s="123">
        <v>129</v>
      </c>
      <c r="H107" s="123">
        <v>1727</v>
      </c>
      <c r="I107" s="123">
        <v>0</v>
      </c>
      <c r="J107" s="123">
        <v>208</v>
      </c>
      <c r="K107" s="123">
        <v>0</v>
      </c>
      <c r="L107" s="110">
        <f t="shared" si="22"/>
        <v>3669</v>
      </c>
      <c r="M107" s="124">
        <f t="shared" si="23"/>
        <v>0</v>
      </c>
      <c r="N107" s="124">
        <v>1792</v>
      </c>
      <c r="O107" s="123">
        <v>19</v>
      </c>
      <c r="P107" s="123">
        <v>1060</v>
      </c>
      <c r="Q107" s="123">
        <v>3792</v>
      </c>
      <c r="R107" s="125">
        <f t="shared" si="21"/>
        <v>96.756329113924053</v>
      </c>
    </row>
    <row r="108" spans="1:18" ht="39" customHeight="1" x14ac:dyDescent="0.15">
      <c r="A108" s="455" t="s">
        <v>41</v>
      </c>
      <c r="B108" s="456"/>
      <c r="C108" s="456"/>
      <c r="D108" s="136">
        <v>18</v>
      </c>
      <c r="E108" s="136">
        <v>30</v>
      </c>
      <c r="F108" s="123">
        <v>1572</v>
      </c>
      <c r="G108" s="123">
        <v>106</v>
      </c>
      <c r="H108" s="123">
        <v>1059</v>
      </c>
      <c r="I108" s="123">
        <v>0</v>
      </c>
      <c r="J108" s="123">
        <v>163</v>
      </c>
      <c r="K108" s="123">
        <v>7</v>
      </c>
      <c r="L108" s="110">
        <f t="shared" si="22"/>
        <v>2900</v>
      </c>
      <c r="M108" s="124">
        <f t="shared" si="23"/>
        <v>7</v>
      </c>
      <c r="N108" s="124">
        <v>306</v>
      </c>
      <c r="O108" s="123">
        <v>41</v>
      </c>
      <c r="P108" s="123">
        <v>833</v>
      </c>
      <c r="Q108" s="123">
        <v>3190</v>
      </c>
      <c r="R108" s="125">
        <f t="shared" si="21"/>
        <v>90.909090909090907</v>
      </c>
    </row>
    <row r="109" spans="1:18" ht="39" customHeight="1" x14ac:dyDescent="0.15">
      <c r="A109" s="455" t="s">
        <v>42</v>
      </c>
      <c r="B109" s="456"/>
      <c r="C109" s="456"/>
      <c r="D109" s="136">
        <v>18</v>
      </c>
      <c r="E109" s="136">
        <v>27</v>
      </c>
      <c r="F109" s="123">
        <v>646</v>
      </c>
      <c r="G109" s="123">
        <v>122</v>
      </c>
      <c r="H109" s="123">
        <v>1162</v>
      </c>
      <c r="I109" s="123">
        <v>26</v>
      </c>
      <c r="J109" s="123">
        <v>339</v>
      </c>
      <c r="K109" s="123">
        <v>11</v>
      </c>
      <c r="L109" s="110">
        <f t="shared" si="22"/>
        <v>2269</v>
      </c>
      <c r="M109" s="124">
        <f t="shared" si="23"/>
        <v>37</v>
      </c>
      <c r="N109" s="124">
        <v>2141</v>
      </c>
      <c r="O109" s="123">
        <v>2</v>
      </c>
      <c r="P109" s="123">
        <v>442</v>
      </c>
      <c r="Q109" s="123">
        <v>1647</v>
      </c>
      <c r="R109" s="125">
        <f t="shared" si="21"/>
        <v>137.76563448694597</v>
      </c>
    </row>
    <row r="110" spans="1:18" ht="39" customHeight="1" x14ac:dyDescent="0.15">
      <c r="A110" s="455" t="s">
        <v>43</v>
      </c>
      <c r="B110" s="456"/>
      <c r="C110" s="456"/>
      <c r="D110" s="136">
        <v>27</v>
      </c>
      <c r="E110" s="136">
        <v>31</v>
      </c>
      <c r="F110" s="123">
        <v>2038</v>
      </c>
      <c r="G110" s="123">
        <v>122</v>
      </c>
      <c r="H110" s="123">
        <v>2215</v>
      </c>
      <c r="I110" s="123">
        <v>9</v>
      </c>
      <c r="J110" s="123">
        <v>371</v>
      </c>
      <c r="K110" s="123">
        <v>5</v>
      </c>
      <c r="L110" s="110">
        <f t="shared" si="22"/>
        <v>4746</v>
      </c>
      <c r="M110" s="124">
        <f t="shared" si="23"/>
        <v>14</v>
      </c>
      <c r="N110" s="124">
        <v>3724</v>
      </c>
      <c r="O110" s="123">
        <v>68</v>
      </c>
      <c r="P110" s="123">
        <v>1358</v>
      </c>
      <c r="Q110" s="123">
        <v>4855</v>
      </c>
      <c r="R110" s="125">
        <f t="shared" si="21"/>
        <v>97.754891864057669</v>
      </c>
    </row>
    <row r="111" spans="1:18" ht="39" customHeight="1" x14ac:dyDescent="0.15">
      <c r="A111" s="455" t="s">
        <v>44</v>
      </c>
      <c r="B111" s="456"/>
      <c r="C111" s="456"/>
      <c r="D111" s="136">
        <v>18</v>
      </c>
      <c r="E111" s="136">
        <v>31</v>
      </c>
      <c r="F111" s="123">
        <v>654</v>
      </c>
      <c r="G111" s="123">
        <v>88</v>
      </c>
      <c r="H111" s="123">
        <v>3163</v>
      </c>
      <c r="I111" s="123">
        <v>0</v>
      </c>
      <c r="J111" s="123">
        <v>339</v>
      </c>
      <c r="K111" s="123">
        <v>0</v>
      </c>
      <c r="L111" s="110">
        <f t="shared" si="22"/>
        <v>4244</v>
      </c>
      <c r="M111" s="124">
        <f t="shared" si="23"/>
        <v>0</v>
      </c>
      <c r="N111" s="124">
        <v>3324</v>
      </c>
      <c r="O111" s="123">
        <v>0</v>
      </c>
      <c r="P111" s="123">
        <v>795</v>
      </c>
      <c r="Q111" s="123">
        <v>3960</v>
      </c>
      <c r="R111" s="125">
        <f t="shared" si="21"/>
        <v>107.17171717171716</v>
      </c>
    </row>
    <row r="112" spans="1:18" ht="39" customHeight="1" x14ac:dyDescent="0.15">
      <c r="A112" s="455" t="s">
        <v>45</v>
      </c>
      <c r="B112" s="456"/>
      <c r="C112" s="456"/>
      <c r="D112" s="136">
        <v>18</v>
      </c>
      <c r="E112" s="136">
        <v>31</v>
      </c>
      <c r="F112" s="123">
        <v>981</v>
      </c>
      <c r="G112" s="123">
        <v>58</v>
      </c>
      <c r="H112" s="123">
        <v>2367</v>
      </c>
      <c r="I112" s="123">
        <v>0</v>
      </c>
      <c r="J112" s="123">
        <v>261</v>
      </c>
      <c r="K112" s="123">
        <v>0</v>
      </c>
      <c r="L112" s="110">
        <f t="shared" si="22"/>
        <v>3667</v>
      </c>
      <c r="M112" s="124">
        <f t="shared" si="23"/>
        <v>0</v>
      </c>
      <c r="N112" s="124">
        <v>3478</v>
      </c>
      <c r="O112" s="123">
        <v>0</v>
      </c>
      <c r="P112" s="123">
        <v>904</v>
      </c>
      <c r="Q112" s="123">
        <v>3824</v>
      </c>
      <c r="R112" s="125">
        <f t="shared" si="21"/>
        <v>95.894351464435147</v>
      </c>
    </row>
    <row r="113" spans="1:20" ht="39" customHeight="1" x14ac:dyDescent="0.15">
      <c r="A113" s="455" t="s">
        <v>46</v>
      </c>
      <c r="B113" s="456"/>
      <c r="C113" s="456"/>
      <c r="D113" s="136">
        <v>18</v>
      </c>
      <c r="E113" s="136">
        <v>27</v>
      </c>
      <c r="F113" s="123">
        <v>1285</v>
      </c>
      <c r="G113" s="123">
        <v>96</v>
      </c>
      <c r="H113" s="123">
        <v>973</v>
      </c>
      <c r="I113" s="123">
        <v>0</v>
      </c>
      <c r="J113" s="123">
        <v>123</v>
      </c>
      <c r="K113" s="123">
        <v>0</v>
      </c>
      <c r="L113" s="110">
        <f t="shared" si="22"/>
        <v>2477</v>
      </c>
      <c r="M113" s="124">
        <f>SUM(I113+K113)</f>
        <v>0</v>
      </c>
      <c r="N113" s="124">
        <v>1259</v>
      </c>
      <c r="O113" s="123">
        <v>0</v>
      </c>
      <c r="P113" s="123">
        <v>645</v>
      </c>
      <c r="Q113" s="123">
        <v>2422</v>
      </c>
      <c r="R113" s="125">
        <f t="shared" si="21"/>
        <v>102.27085053674649</v>
      </c>
    </row>
    <row r="114" spans="1:20" ht="39" customHeight="1" x14ac:dyDescent="0.15">
      <c r="A114" s="455"/>
      <c r="B114" s="479"/>
      <c r="C114" s="479"/>
      <c r="D114" s="140" t="s">
        <v>19</v>
      </c>
      <c r="E114" s="140"/>
      <c r="F114" s="147" t="s">
        <v>19</v>
      </c>
      <c r="G114" s="147" t="s">
        <v>19</v>
      </c>
      <c r="H114" s="147" t="s">
        <v>19</v>
      </c>
      <c r="I114" s="147"/>
      <c r="J114" s="147" t="s">
        <v>19</v>
      </c>
      <c r="K114" s="147"/>
      <c r="L114" s="148" t="s">
        <v>14</v>
      </c>
      <c r="M114" s="182"/>
      <c r="N114" s="182"/>
      <c r="O114" s="123"/>
      <c r="P114" s="123"/>
      <c r="Q114" s="123" t="s">
        <v>14</v>
      </c>
      <c r="R114" s="149" t="s">
        <v>14</v>
      </c>
    </row>
    <row r="115" spans="1:20" ht="39" customHeight="1" x14ac:dyDescent="0.15">
      <c r="A115" s="455"/>
      <c r="B115" s="479"/>
      <c r="C115" s="479"/>
      <c r="D115" s="140"/>
      <c r="E115" s="140"/>
      <c r="F115" s="147"/>
      <c r="G115" s="147"/>
      <c r="H115" s="147"/>
      <c r="I115" s="147"/>
      <c r="J115" s="147"/>
      <c r="K115" s="147"/>
      <c r="L115" s="148"/>
      <c r="M115" s="182"/>
      <c r="N115" s="182"/>
      <c r="O115" s="123"/>
      <c r="P115" s="123"/>
      <c r="Q115" s="123"/>
      <c r="R115" s="149"/>
    </row>
    <row r="116" spans="1:20" ht="39" customHeight="1" x14ac:dyDescent="0.15">
      <c r="A116" s="455"/>
      <c r="B116" s="479"/>
      <c r="C116" s="479"/>
      <c r="D116" s="140"/>
      <c r="E116" s="140"/>
      <c r="F116" s="147"/>
      <c r="G116" s="147"/>
      <c r="H116" s="147"/>
      <c r="I116" s="147"/>
      <c r="J116" s="147"/>
      <c r="K116" s="147"/>
      <c r="L116" s="148"/>
      <c r="M116" s="182"/>
      <c r="N116" s="182"/>
      <c r="O116" s="123"/>
      <c r="P116" s="123"/>
      <c r="Q116" s="123"/>
      <c r="R116" s="149"/>
    </row>
    <row r="117" spans="1:20" ht="39" customHeight="1" x14ac:dyDescent="0.15">
      <c r="A117" s="455"/>
      <c r="B117" s="479"/>
      <c r="C117" s="479"/>
      <c r="D117" s="140"/>
      <c r="E117" s="140"/>
      <c r="F117" s="147"/>
      <c r="G117" s="147"/>
      <c r="H117" s="147"/>
      <c r="I117" s="147"/>
      <c r="J117" s="147"/>
      <c r="K117" s="147"/>
      <c r="L117" s="148"/>
      <c r="M117" s="182"/>
      <c r="N117" s="182"/>
      <c r="O117" s="123"/>
      <c r="P117" s="123"/>
      <c r="Q117" s="123"/>
      <c r="R117" s="149"/>
    </row>
    <row r="118" spans="1:20" ht="39" customHeight="1" x14ac:dyDescent="0.15">
      <c r="A118" s="494" t="s">
        <v>241</v>
      </c>
      <c r="B118" s="495"/>
      <c r="C118" s="496"/>
      <c r="D118" s="137">
        <f t="shared" ref="D118:P118" si="24">SUM(D96:D113)</f>
        <v>396</v>
      </c>
      <c r="E118" s="137">
        <f t="shared" si="24"/>
        <v>522</v>
      </c>
      <c r="F118" s="128">
        <f t="shared" si="24"/>
        <v>22278</v>
      </c>
      <c r="G118" s="128">
        <f t="shared" si="24"/>
        <v>2119</v>
      </c>
      <c r="H118" s="128">
        <f t="shared" si="24"/>
        <v>35666</v>
      </c>
      <c r="I118" s="168">
        <f t="shared" si="24"/>
        <v>46</v>
      </c>
      <c r="J118" s="128">
        <f t="shared" si="24"/>
        <v>4803</v>
      </c>
      <c r="K118" s="168">
        <f t="shared" si="24"/>
        <v>25</v>
      </c>
      <c r="L118" s="128">
        <f t="shared" si="24"/>
        <v>64866</v>
      </c>
      <c r="M118" s="128">
        <f t="shared" si="24"/>
        <v>71</v>
      </c>
      <c r="N118" s="128">
        <f t="shared" si="24"/>
        <v>48169</v>
      </c>
      <c r="O118" s="128">
        <f t="shared" si="24"/>
        <v>318</v>
      </c>
      <c r="P118" s="128">
        <f t="shared" si="24"/>
        <v>17577</v>
      </c>
      <c r="Q118" s="128">
        <f>SUM(Q96:Q113)</f>
        <v>63741</v>
      </c>
      <c r="R118" s="129">
        <f>L118/Q118*100</f>
        <v>101.764955052478</v>
      </c>
    </row>
    <row r="119" spans="1:20" ht="39" customHeight="1" x14ac:dyDescent="0.15">
      <c r="A119" s="500" t="s">
        <v>15</v>
      </c>
      <c r="B119" s="468"/>
      <c r="C119" s="501"/>
      <c r="D119" s="138"/>
      <c r="E119" s="138"/>
      <c r="F119" s="117">
        <f t="shared" ref="F119:K119" si="25">F118/$L$118*100</f>
        <v>34.34464896864305</v>
      </c>
      <c r="G119" s="117">
        <f t="shared" si="25"/>
        <v>3.2667344988129376</v>
      </c>
      <c r="H119" s="117">
        <f t="shared" si="25"/>
        <v>54.984121111213888</v>
      </c>
      <c r="I119" s="117">
        <f t="shared" si="25"/>
        <v>7.091542564671785E-2</v>
      </c>
      <c r="J119" s="117">
        <f t="shared" si="25"/>
        <v>7.4044954213301262</v>
      </c>
      <c r="K119" s="117">
        <f t="shared" si="25"/>
        <v>3.8540992199303181E-2</v>
      </c>
      <c r="L119" s="117"/>
      <c r="M119" s="117"/>
      <c r="N119" s="117"/>
      <c r="O119" s="117"/>
      <c r="P119" s="117"/>
      <c r="Q119" s="117" t="s">
        <v>171</v>
      </c>
      <c r="R119" s="130"/>
    </row>
    <row r="120" spans="1:20" ht="39" customHeight="1" x14ac:dyDescent="0.15">
      <c r="A120" s="487" t="s">
        <v>16</v>
      </c>
      <c r="B120" s="488"/>
      <c r="C120" s="489"/>
      <c r="D120" s="138"/>
      <c r="E120" s="138"/>
      <c r="F120" s="117">
        <f>F118/18</f>
        <v>1237.6666666666667</v>
      </c>
      <c r="G120" s="117">
        <f t="shared" ref="G120:P120" si="26">G118/18</f>
        <v>117.72222222222223</v>
      </c>
      <c r="H120" s="117">
        <f t="shared" si="26"/>
        <v>1981.4444444444443</v>
      </c>
      <c r="I120" s="117">
        <f t="shared" si="26"/>
        <v>2.5555555555555554</v>
      </c>
      <c r="J120" s="117">
        <f t="shared" si="26"/>
        <v>266.83333333333331</v>
      </c>
      <c r="K120" s="117">
        <f t="shared" si="26"/>
        <v>1.3888888888888888</v>
      </c>
      <c r="L120" s="117">
        <f t="shared" si="26"/>
        <v>3603.6666666666665</v>
      </c>
      <c r="M120" s="117">
        <f t="shared" si="26"/>
        <v>3.9444444444444446</v>
      </c>
      <c r="N120" s="117">
        <f t="shared" si="26"/>
        <v>2676.0555555555557</v>
      </c>
      <c r="O120" s="117">
        <f t="shared" si="26"/>
        <v>17.666666666666668</v>
      </c>
      <c r="P120" s="117">
        <f t="shared" si="26"/>
        <v>976.5</v>
      </c>
      <c r="Q120" s="117" t="s">
        <v>171</v>
      </c>
      <c r="R120" s="130" t="s">
        <v>171</v>
      </c>
    </row>
    <row r="121" spans="1:20" ht="39" customHeight="1" x14ac:dyDescent="0.15">
      <c r="A121" s="487" t="s">
        <v>17</v>
      </c>
      <c r="B121" s="488"/>
      <c r="C121" s="489"/>
      <c r="D121" s="138"/>
      <c r="E121" s="138"/>
      <c r="F121" s="117">
        <f>F118/$D$118*18</f>
        <v>1012.6363636363636</v>
      </c>
      <c r="G121" s="117">
        <f t="shared" ref="G121:P121" si="27">G118/$D$118*18</f>
        <v>96.318181818181827</v>
      </c>
      <c r="H121" s="117">
        <f t="shared" si="27"/>
        <v>1621.1818181818182</v>
      </c>
      <c r="I121" s="117">
        <f>I118/$D$118*18</f>
        <v>2.0909090909090908</v>
      </c>
      <c r="J121" s="117">
        <f t="shared" si="27"/>
        <v>218.31818181818181</v>
      </c>
      <c r="K121" s="117">
        <f t="shared" si="27"/>
        <v>1.1363636363636365</v>
      </c>
      <c r="L121" s="117">
        <f t="shared" si="27"/>
        <v>2948.4545454545455</v>
      </c>
      <c r="M121" s="117">
        <f t="shared" si="27"/>
        <v>3.2272727272727271</v>
      </c>
      <c r="N121" s="117">
        <f t="shared" si="27"/>
        <v>2189.5</v>
      </c>
      <c r="O121" s="117">
        <f t="shared" si="27"/>
        <v>14.454545454545453</v>
      </c>
      <c r="P121" s="117">
        <f t="shared" si="27"/>
        <v>798.95454545454538</v>
      </c>
      <c r="Q121" s="117" t="s">
        <v>171</v>
      </c>
      <c r="R121" s="130"/>
    </row>
    <row r="122" spans="1:20" ht="39" customHeight="1" x14ac:dyDescent="0.15">
      <c r="A122" s="487" t="s">
        <v>123</v>
      </c>
      <c r="B122" s="488"/>
      <c r="C122" s="489"/>
      <c r="D122" s="250">
        <v>396</v>
      </c>
      <c r="E122" s="250">
        <v>524</v>
      </c>
      <c r="F122" s="131">
        <v>21630</v>
      </c>
      <c r="G122" s="131">
        <v>2026</v>
      </c>
      <c r="H122" s="131">
        <v>35576</v>
      </c>
      <c r="I122" s="132">
        <v>8</v>
      </c>
      <c r="J122" s="131">
        <v>4509</v>
      </c>
      <c r="K122" s="132">
        <v>12</v>
      </c>
      <c r="L122" s="183">
        <f>SUM(F122+G122+H122+J122)</f>
        <v>63741</v>
      </c>
      <c r="M122" s="183">
        <f>SUM(I122+K122)</f>
        <v>20</v>
      </c>
      <c r="N122" s="223">
        <v>46021</v>
      </c>
      <c r="O122" s="132">
        <v>348</v>
      </c>
      <c r="P122" s="165">
        <v>16538</v>
      </c>
      <c r="Q122" s="133"/>
      <c r="R122" s="135"/>
    </row>
    <row r="123" spans="1:20" ht="39" customHeight="1" x14ac:dyDescent="0.15">
      <c r="A123" s="416"/>
      <c r="B123" s="265"/>
      <c r="C123" s="265"/>
      <c r="D123" s="417"/>
      <c r="E123" s="417"/>
      <c r="F123" s="418"/>
      <c r="G123" s="418"/>
      <c r="H123" s="418"/>
      <c r="I123" s="419"/>
      <c r="J123" s="418"/>
      <c r="K123" s="419"/>
      <c r="L123" s="420"/>
      <c r="M123" s="420"/>
      <c r="N123" s="421"/>
      <c r="O123" s="419"/>
      <c r="P123" s="419"/>
      <c r="Q123" s="422"/>
      <c r="R123" s="411"/>
    </row>
    <row r="124" spans="1:20" ht="41.25" customHeight="1" thickBot="1" x14ac:dyDescent="0.2">
      <c r="A124" s="490" t="s">
        <v>293</v>
      </c>
      <c r="B124" s="490"/>
      <c r="C124" s="490"/>
      <c r="D124" s="490"/>
      <c r="E124" s="490"/>
      <c r="F124" s="490"/>
      <c r="G124" s="490"/>
      <c r="H124" s="490"/>
      <c r="I124" s="490"/>
      <c r="J124" s="490"/>
      <c r="K124" s="490"/>
      <c r="L124" s="490"/>
      <c r="M124" s="490"/>
      <c r="N124" s="490"/>
      <c r="O124" s="490"/>
      <c r="P124" s="490"/>
      <c r="Q124" s="490"/>
      <c r="R124" s="93" t="s">
        <v>77</v>
      </c>
    </row>
    <row r="125" spans="1:20" ht="41.25" customHeight="1" x14ac:dyDescent="0.15">
      <c r="A125" s="40"/>
      <c r="B125" s="41"/>
      <c r="C125" s="42" t="s">
        <v>50</v>
      </c>
      <c r="D125" s="497" t="s">
        <v>82</v>
      </c>
      <c r="E125" s="482" t="s">
        <v>53</v>
      </c>
      <c r="F125" s="491" t="s">
        <v>157</v>
      </c>
      <c r="G125" s="492"/>
      <c r="H125" s="492"/>
      <c r="I125" s="492"/>
      <c r="J125" s="492"/>
      <c r="K125" s="492"/>
      <c r="L125" s="492"/>
      <c r="M125" s="492"/>
      <c r="N125" s="492"/>
      <c r="O125" s="492"/>
      <c r="P125" s="492"/>
      <c r="Q125" s="492"/>
      <c r="R125" s="493"/>
    </row>
    <row r="126" spans="1:20" ht="41.25" customHeight="1" x14ac:dyDescent="0.15">
      <c r="A126" s="43"/>
      <c r="B126" s="13"/>
      <c r="C126" s="13"/>
      <c r="D126" s="498"/>
      <c r="E126" s="483"/>
      <c r="F126" s="480" t="s">
        <v>0</v>
      </c>
      <c r="G126" s="481"/>
      <c r="H126" s="502" t="s">
        <v>1</v>
      </c>
      <c r="I126" s="503"/>
      <c r="J126" s="503"/>
      <c r="K126" s="481"/>
      <c r="L126" s="77"/>
      <c r="M126" s="485" t="s">
        <v>164</v>
      </c>
      <c r="N126" s="485" t="s">
        <v>170</v>
      </c>
      <c r="O126" s="485" t="s">
        <v>148</v>
      </c>
      <c r="P126" s="485" t="s">
        <v>149</v>
      </c>
      <c r="Q126" s="91"/>
      <c r="R126" s="104"/>
    </row>
    <row r="127" spans="1:20" ht="41.25" customHeight="1" thickBot="1" x14ac:dyDescent="0.2">
      <c r="A127" s="34" t="s">
        <v>56</v>
      </c>
      <c r="B127" s="45"/>
      <c r="C127" s="45"/>
      <c r="D127" s="499"/>
      <c r="E127" s="484"/>
      <c r="F127" s="92" t="s">
        <v>2</v>
      </c>
      <c r="G127" s="46" t="s">
        <v>3</v>
      </c>
      <c r="H127" s="46" t="s">
        <v>2</v>
      </c>
      <c r="I127" s="161" t="s">
        <v>164</v>
      </c>
      <c r="J127" s="46" t="s">
        <v>3</v>
      </c>
      <c r="K127" s="161" t="s">
        <v>164</v>
      </c>
      <c r="L127" s="64" t="s">
        <v>4</v>
      </c>
      <c r="M127" s="486"/>
      <c r="N127" s="486"/>
      <c r="O127" s="486"/>
      <c r="P127" s="486"/>
      <c r="Q127" s="11" t="s">
        <v>5</v>
      </c>
      <c r="R127" s="47" t="s">
        <v>6</v>
      </c>
      <c r="T127" s="1" t="s">
        <v>72</v>
      </c>
    </row>
    <row r="128" spans="1:20" ht="41.25" customHeight="1" x14ac:dyDescent="0.2">
      <c r="A128" s="477" t="s">
        <v>283</v>
      </c>
      <c r="B128" s="478"/>
      <c r="C128" s="478"/>
      <c r="D128" s="142">
        <f xml:space="preserve"> D27</f>
        <v>495</v>
      </c>
      <c r="E128" s="155">
        <f xml:space="preserve"> E27</f>
        <v>642</v>
      </c>
      <c r="F128" s="169">
        <f t="shared" ref="F128:R128" si="28">F27</f>
        <v>11044</v>
      </c>
      <c r="G128" s="110">
        <f t="shared" si="28"/>
        <v>1862</v>
      </c>
      <c r="H128" s="110">
        <f t="shared" si="28"/>
        <v>39702</v>
      </c>
      <c r="I128" s="110">
        <f t="shared" si="28"/>
        <v>85</v>
      </c>
      <c r="J128" s="110">
        <f t="shared" si="28"/>
        <v>10549</v>
      </c>
      <c r="K128" s="110">
        <f t="shared" si="28"/>
        <v>42</v>
      </c>
      <c r="L128" s="110">
        <f t="shared" si="28"/>
        <v>63157</v>
      </c>
      <c r="M128" s="110">
        <f t="shared" si="28"/>
        <v>127</v>
      </c>
      <c r="N128" s="110">
        <f t="shared" si="28"/>
        <v>58384</v>
      </c>
      <c r="O128" s="110">
        <f t="shared" si="28"/>
        <v>626</v>
      </c>
      <c r="P128" s="110">
        <f t="shared" si="28"/>
        <v>15169</v>
      </c>
      <c r="Q128" s="110">
        <f t="shared" si="28"/>
        <v>60451</v>
      </c>
      <c r="R128" s="170">
        <f t="shared" si="28"/>
        <v>104.47635274850707</v>
      </c>
      <c r="S128" s="68"/>
    </row>
    <row r="129" spans="1:19" ht="41.25" customHeight="1" x14ac:dyDescent="0.2">
      <c r="A129" s="474" t="s">
        <v>109</v>
      </c>
      <c r="B129" s="476"/>
      <c r="C129" s="476"/>
      <c r="D129" s="142"/>
      <c r="E129" s="155"/>
      <c r="F129" s="169">
        <f t="shared" ref="F129:K132" si="29">F28</f>
        <v>17.486581059898349</v>
      </c>
      <c r="G129" s="110">
        <f t="shared" si="29"/>
        <v>2.9482084329528</v>
      </c>
      <c r="H129" s="110">
        <f t="shared" si="29"/>
        <v>62.862390550532801</v>
      </c>
      <c r="I129" s="110">
        <f t="shared" si="29"/>
        <v>0.13458523995756605</v>
      </c>
      <c r="J129" s="110">
        <f t="shared" si="29"/>
        <v>16.702819956616054</v>
      </c>
      <c r="K129" s="110">
        <f t="shared" si="29"/>
        <v>6.6500942096679699E-2</v>
      </c>
      <c r="L129" s="110"/>
      <c r="M129" s="110"/>
      <c r="N129" s="110"/>
      <c r="O129" s="110"/>
      <c r="P129" s="110"/>
      <c r="Q129" s="110"/>
      <c r="R129" s="111"/>
      <c r="S129" s="68"/>
    </row>
    <row r="130" spans="1:19" ht="41.25" customHeight="1" x14ac:dyDescent="0.2">
      <c r="A130" s="471" t="s">
        <v>69</v>
      </c>
      <c r="B130" s="470"/>
      <c r="C130" s="470"/>
      <c r="D130" s="142"/>
      <c r="E130" s="155"/>
      <c r="F130" s="169">
        <f t="shared" si="29"/>
        <v>502</v>
      </c>
      <c r="G130" s="110">
        <f t="shared" si="29"/>
        <v>84.63636363636364</v>
      </c>
      <c r="H130" s="110">
        <f t="shared" si="29"/>
        <v>1804.6363636363637</v>
      </c>
      <c r="I130" s="110">
        <f t="shared" si="29"/>
        <v>3.8636363636363638</v>
      </c>
      <c r="J130" s="110">
        <f t="shared" si="29"/>
        <v>479.5</v>
      </c>
      <c r="K130" s="110">
        <f t="shared" si="29"/>
        <v>1.9090909090909092</v>
      </c>
      <c r="L130" s="110">
        <f t="shared" ref="L130:P132" si="30">L29</f>
        <v>2870.7727272727275</v>
      </c>
      <c r="M130" s="110">
        <f t="shared" si="30"/>
        <v>5.7727272727272725</v>
      </c>
      <c r="N130" s="110">
        <f t="shared" si="30"/>
        <v>2653.818181818182</v>
      </c>
      <c r="O130" s="110">
        <f t="shared" si="30"/>
        <v>28.454545454545453</v>
      </c>
      <c r="P130" s="110">
        <f t="shared" si="30"/>
        <v>689.5</v>
      </c>
      <c r="Q130" s="110"/>
      <c r="R130" s="111"/>
      <c r="S130" s="68"/>
    </row>
    <row r="131" spans="1:19" ht="41.25" customHeight="1" x14ac:dyDescent="0.2">
      <c r="A131" s="471" t="s">
        <v>70</v>
      </c>
      <c r="B131" s="470"/>
      <c r="C131" s="470"/>
      <c r="D131" s="142"/>
      <c r="E131" s="155"/>
      <c r="F131" s="169">
        <f t="shared" si="29"/>
        <v>401.59999999999997</v>
      </c>
      <c r="G131" s="110">
        <f t="shared" si="29"/>
        <v>67.709090909090904</v>
      </c>
      <c r="H131" s="110">
        <f t="shared" si="29"/>
        <v>1443.7090909090909</v>
      </c>
      <c r="I131" s="110">
        <f t="shared" si="29"/>
        <v>3.0909090909090908</v>
      </c>
      <c r="J131" s="110">
        <f t="shared" si="29"/>
        <v>383.59999999999997</v>
      </c>
      <c r="K131" s="110">
        <f t="shared" si="29"/>
        <v>1.5272727272727273</v>
      </c>
      <c r="L131" s="110">
        <f t="shared" si="30"/>
        <v>2296.6181818181817</v>
      </c>
      <c r="M131" s="110">
        <f t="shared" si="30"/>
        <v>4.6181818181818182</v>
      </c>
      <c r="N131" s="110">
        <f t="shared" si="30"/>
        <v>2123.0545454545454</v>
      </c>
      <c r="O131" s="110">
        <f t="shared" si="30"/>
        <v>22.763636363636362</v>
      </c>
      <c r="P131" s="110">
        <f t="shared" si="30"/>
        <v>551.6</v>
      </c>
      <c r="Q131" s="110"/>
      <c r="R131" s="111"/>
      <c r="S131" s="68"/>
    </row>
    <row r="132" spans="1:19" ht="41.25" customHeight="1" thickBot="1" x14ac:dyDescent="0.25">
      <c r="A132" s="460" t="s">
        <v>187</v>
      </c>
      <c r="B132" s="461"/>
      <c r="C132" s="462"/>
      <c r="D132" s="248">
        <f>D31</f>
        <v>495</v>
      </c>
      <c r="E132" s="249">
        <f>E31</f>
        <v>625</v>
      </c>
      <c r="F132" s="171">
        <f t="shared" si="29"/>
        <v>10614</v>
      </c>
      <c r="G132" s="113">
        <f t="shared" si="29"/>
        <v>1826</v>
      </c>
      <c r="H132" s="113">
        <f t="shared" si="29"/>
        <v>37711</v>
      </c>
      <c r="I132" s="114">
        <f t="shared" si="29"/>
        <v>87</v>
      </c>
      <c r="J132" s="113">
        <f t="shared" si="29"/>
        <v>10300</v>
      </c>
      <c r="K132" s="114">
        <f t="shared" si="29"/>
        <v>27</v>
      </c>
      <c r="L132" s="113">
        <f t="shared" si="30"/>
        <v>60451</v>
      </c>
      <c r="M132" s="114">
        <f t="shared" si="30"/>
        <v>114</v>
      </c>
      <c r="N132" s="114">
        <f t="shared" si="30"/>
        <v>55658</v>
      </c>
      <c r="O132" s="172">
        <f t="shared" si="30"/>
        <v>650</v>
      </c>
      <c r="P132" s="172">
        <f t="shared" si="30"/>
        <v>13775</v>
      </c>
      <c r="Q132" s="113"/>
      <c r="R132" s="115"/>
      <c r="S132" s="68"/>
    </row>
    <row r="133" spans="1:19" ht="41.25" customHeight="1" x14ac:dyDescent="0.2">
      <c r="A133" s="472" t="s">
        <v>203</v>
      </c>
      <c r="B133" s="473"/>
      <c r="C133" s="473"/>
      <c r="D133" s="142">
        <f xml:space="preserve"> D57</f>
        <v>333</v>
      </c>
      <c r="E133" s="176">
        <f xml:space="preserve"> E57</f>
        <v>423</v>
      </c>
      <c r="F133" s="169">
        <f t="shared" ref="F133:R133" si="31">F57</f>
        <v>9330</v>
      </c>
      <c r="G133" s="110">
        <f t="shared" si="31"/>
        <v>1701</v>
      </c>
      <c r="H133" s="110">
        <f t="shared" si="31"/>
        <v>23392</v>
      </c>
      <c r="I133" s="110">
        <f t="shared" si="31"/>
        <v>32</v>
      </c>
      <c r="J133" s="110">
        <f t="shared" si="31"/>
        <v>4572</v>
      </c>
      <c r="K133" s="110">
        <f t="shared" si="31"/>
        <v>24</v>
      </c>
      <c r="L133" s="110">
        <f t="shared" si="31"/>
        <v>38995</v>
      </c>
      <c r="M133" s="110">
        <f t="shared" si="31"/>
        <v>56</v>
      </c>
      <c r="N133" s="110">
        <f t="shared" si="31"/>
        <v>31916</v>
      </c>
      <c r="O133" s="110">
        <f t="shared" si="31"/>
        <v>213</v>
      </c>
      <c r="P133" s="110">
        <f t="shared" si="31"/>
        <v>8184</v>
      </c>
      <c r="Q133" s="110">
        <f t="shared" si="31"/>
        <v>35198</v>
      </c>
      <c r="R133" s="111">
        <f t="shared" si="31"/>
        <v>110.78754474686062</v>
      </c>
      <c r="S133" s="68"/>
    </row>
    <row r="134" spans="1:19" ht="41.25" customHeight="1" x14ac:dyDescent="0.2">
      <c r="A134" s="474" t="s">
        <v>109</v>
      </c>
      <c r="B134" s="476"/>
      <c r="C134" s="476"/>
      <c r="D134" s="142"/>
      <c r="E134" s="155"/>
      <c r="F134" s="169">
        <f t="shared" ref="F134:K137" si="32">F58</f>
        <v>23.926144377484292</v>
      </c>
      <c r="G134" s="110">
        <f t="shared" si="32"/>
        <v>4.3620977048339533</v>
      </c>
      <c r="H134" s="110">
        <f t="shared" si="32"/>
        <v>59.987177843313248</v>
      </c>
      <c r="I134" s="110">
        <f t="shared" si="32"/>
        <v>8.2061802795230163E-2</v>
      </c>
      <c r="J134" s="110">
        <f t="shared" si="32"/>
        <v>11.724580074368509</v>
      </c>
      <c r="K134" s="110">
        <f t="shared" si="32"/>
        <v>6.1546352096422619E-2</v>
      </c>
      <c r="L134" s="110"/>
      <c r="M134" s="110"/>
      <c r="N134" s="110"/>
      <c r="O134" s="110"/>
      <c r="P134" s="110"/>
      <c r="Q134" s="110"/>
      <c r="R134" s="111"/>
      <c r="S134" s="68" t="s">
        <v>78</v>
      </c>
    </row>
    <row r="135" spans="1:19" ht="41.25" customHeight="1" x14ac:dyDescent="0.2">
      <c r="A135" s="471" t="s">
        <v>69</v>
      </c>
      <c r="B135" s="470"/>
      <c r="C135" s="470"/>
      <c r="D135" s="142"/>
      <c r="E135" s="155"/>
      <c r="F135" s="169">
        <f t="shared" si="32"/>
        <v>622</v>
      </c>
      <c r="G135" s="110">
        <f t="shared" si="32"/>
        <v>113.4</v>
      </c>
      <c r="H135" s="110">
        <f t="shared" si="32"/>
        <v>1559.4666666666667</v>
      </c>
      <c r="I135" s="110">
        <f t="shared" si="32"/>
        <v>2.1333333333333333</v>
      </c>
      <c r="J135" s="110">
        <f t="shared" si="32"/>
        <v>304.8</v>
      </c>
      <c r="K135" s="110">
        <f t="shared" si="32"/>
        <v>1.6</v>
      </c>
      <c r="L135" s="110">
        <f t="shared" ref="L135:P137" si="33">L59</f>
        <v>2599.6666666666665</v>
      </c>
      <c r="M135" s="110">
        <f t="shared" si="33"/>
        <v>3.7333333333333334</v>
      </c>
      <c r="N135" s="110">
        <f t="shared" si="33"/>
        <v>2127.7333333333331</v>
      </c>
      <c r="O135" s="110">
        <f t="shared" si="33"/>
        <v>14.2</v>
      </c>
      <c r="P135" s="110">
        <f t="shared" si="33"/>
        <v>545.6</v>
      </c>
      <c r="Q135" s="110"/>
      <c r="R135" s="111"/>
      <c r="S135" s="68"/>
    </row>
    <row r="136" spans="1:19" ht="41.25" customHeight="1" x14ac:dyDescent="0.2">
      <c r="A136" s="471" t="s">
        <v>70</v>
      </c>
      <c r="B136" s="470"/>
      <c r="C136" s="470"/>
      <c r="D136" s="142"/>
      <c r="E136" s="155"/>
      <c r="F136" s="169">
        <f t="shared" si="32"/>
        <v>504.32432432432432</v>
      </c>
      <c r="G136" s="110">
        <f t="shared" si="32"/>
        <v>91.945945945945937</v>
      </c>
      <c r="H136" s="110">
        <f t="shared" si="32"/>
        <v>1264.4324324324325</v>
      </c>
      <c r="I136" s="110">
        <f t="shared" si="32"/>
        <v>1.7297297297297298</v>
      </c>
      <c r="J136" s="110">
        <f t="shared" si="32"/>
        <v>247.13513513513513</v>
      </c>
      <c r="K136" s="110">
        <f t="shared" si="32"/>
        <v>1.2972972972972974</v>
      </c>
      <c r="L136" s="110">
        <f t="shared" si="33"/>
        <v>2107.8378378378379</v>
      </c>
      <c r="M136" s="110">
        <f t="shared" si="33"/>
        <v>3.0270270270270272</v>
      </c>
      <c r="N136" s="110">
        <f t="shared" si="33"/>
        <v>1725.1891891891892</v>
      </c>
      <c r="O136" s="110">
        <f t="shared" si="33"/>
        <v>11.513513513513514</v>
      </c>
      <c r="P136" s="110">
        <f t="shared" si="33"/>
        <v>442.37837837837839</v>
      </c>
      <c r="Q136" s="110"/>
      <c r="R136" s="111"/>
      <c r="S136" s="68"/>
    </row>
    <row r="137" spans="1:19" ht="41.25" customHeight="1" thickBot="1" x14ac:dyDescent="0.25">
      <c r="A137" s="460" t="s">
        <v>187</v>
      </c>
      <c r="B137" s="461"/>
      <c r="C137" s="462"/>
      <c r="D137" s="248">
        <f>D61</f>
        <v>333</v>
      </c>
      <c r="E137" s="249">
        <f>E61</f>
        <v>408</v>
      </c>
      <c r="F137" s="171">
        <f t="shared" si="32"/>
        <v>9090</v>
      </c>
      <c r="G137" s="113">
        <f t="shared" si="32"/>
        <v>1588</v>
      </c>
      <c r="H137" s="113">
        <f t="shared" si="32"/>
        <v>20604</v>
      </c>
      <c r="I137" s="114">
        <f t="shared" si="32"/>
        <v>34</v>
      </c>
      <c r="J137" s="113">
        <f t="shared" si="32"/>
        <v>3916</v>
      </c>
      <c r="K137" s="114">
        <f t="shared" si="32"/>
        <v>25</v>
      </c>
      <c r="L137" s="113">
        <f t="shared" si="33"/>
        <v>35198</v>
      </c>
      <c r="M137" s="114">
        <f t="shared" si="33"/>
        <v>59</v>
      </c>
      <c r="N137" s="114">
        <f t="shared" si="33"/>
        <v>27832</v>
      </c>
      <c r="O137" s="172">
        <f t="shared" si="33"/>
        <v>171</v>
      </c>
      <c r="P137" s="172">
        <f t="shared" si="33"/>
        <v>7377</v>
      </c>
      <c r="Q137" s="113"/>
      <c r="R137" s="115"/>
      <c r="S137" s="68"/>
    </row>
    <row r="138" spans="1:19" ht="41.25" customHeight="1" x14ac:dyDescent="0.2">
      <c r="A138" s="472" t="s">
        <v>276</v>
      </c>
      <c r="B138" s="473"/>
      <c r="C138" s="473"/>
      <c r="D138" s="142">
        <f xml:space="preserve"> D86</f>
        <v>306</v>
      </c>
      <c r="E138" s="176">
        <f xml:space="preserve"> E86</f>
        <v>431</v>
      </c>
      <c r="F138" s="169">
        <f t="shared" ref="F138:R138" si="34">F86</f>
        <v>12064</v>
      </c>
      <c r="G138" s="110">
        <f t="shared" si="34"/>
        <v>1775</v>
      </c>
      <c r="H138" s="110">
        <f t="shared" si="34"/>
        <v>29238</v>
      </c>
      <c r="I138" s="110">
        <f t="shared" si="34"/>
        <v>86</v>
      </c>
      <c r="J138" s="110">
        <f t="shared" si="34"/>
        <v>5476</v>
      </c>
      <c r="K138" s="110">
        <f t="shared" si="34"/>
        <v>56</v>
      </c>
      <c r="L138" s="110">
        <f t="shared" si="34"/>
        <v>48553</v>
      </c>
      <c r="M138" s="110">
        <f t="shared" si="34"/>
        <v>142</v>
      </c>
      <c r="N138" s="110">
        <f t="shared" si="34"/>
        <v>37201</v>
      </c>
      <c r="O138" s="110">
        <f t="shared" si="34"/>
        <v>452</v>
      </c>
      <c r="P138" s="110">
        <f t="shared" si="34"/>
        <v>11853</v>
      </c>
      <c r="Q138" s="110">
        <f t="shared" si="34"/>
        <v>51236</v>
      </c>
      <c r="R138" s="111">
        <f t="shared" si="34"/>
        <v>94.76344757592318</v>
      </c>
      <c r="S138" s="68"/>
    </row>
    <row r="139" spans="1:19" ht="41.25" customHeight="1" x14ac:dyDescent="0.2">
      <c r="A139" s="474" t="s">
        <v>167</v>
      </c>
      <c r="B139" s="476"/>
      <c r="C139" s="476"/>
      <c r="D139" s="142"/>
      <c r="E139" s="155"/>
      <c r="F139" s="169">
        <f t="shared" ref="F139:K142" si="35">F87</f>
        <v>24.847074331143286</v>
      </c>
      <c r="G139" s="110">
        <f t="shared" si="35"/>
        <v>3.6557988177867484</v>
      </c>
      <c r="H139" s="110">
        <f t="shared" si="35"/>
        <v>60.218730047576877</v>
      </c>
      <c r="I139" s="110">
        <f t="shared" si="35"/>
        <v>0.17712602722797768</v>
      </c>
      <c r="J139" s="110">
        <f t="shared" si="35"/>
        <v>11.27839680349309</v>
      </c>
      <c r="K139" s="110">
        <f t="shared" si="35"/>
        <v>0.1153378781949622</v>
      </c>
      <c r="L139" s="110"/>
      <c r="M139" s="110"/>
      <c r="N139" s="110"/>
      <c r="O139" s="110"/>
      <c r="P139" s="110"/>
      <c r="Q139" s="110"/>
      <c r="R139" s="111"/>
      <c r="S139" s="68"/>
    </row>
    <row r="140" spans="1:19" ht="41.25" customHeight="1" x14ac:dyDescent="0.2">
      <c r="A140" s="471" t="s">
        <v>69</v>
      </c>
      <c r="B140" s="470"/>
      <c r="C140" s="470"/>
      <c r="D140" s="142"/>
      <c r="E140" s="155"/>
      <c r="F140" s="169">
        <f t="shared" si="35"/>
        <v>804.26666666666665</v>
      </c>
      <c r="G140" s="110">
        <f t="shared" si="35"/>
        <v>118.33333333333333</v>
      </c>
      <c r="H140" s="110">
        <f t="shared" si="35"/>
        <v>1949.2</v>
      </c>
      <c r="I140" s="110">
        <f t="shared" si="35"/>
        <v>5.7333333333333334</v>
      </c>
      <c r="J140" s="110">
        <f t="shared" si="35"/>
        <v>365.06666666666666</v>
      </c>
      <c r="K140" s="110">
        <f t="shared" si="35"/>
        <v>3.7333333333333334</v>
      </c>
      <c r="L140" s="110">
        <f t="shared" ref="L140:P142" si="36">L88</f>
        <v>3236.8666666666668</v>
      </c>
      <c r="M140" s="110">
        <f t="shared" si="36"/>
        <v>9.4666666666666668</v>
      </c>
      <c r="N140" s="110">
        <f t="shared" si="36"/>
        <v>2480.0666666666666</v>
      </c>
      <c r="O140" s="110">
        <f t="shared" si="36"/>
        <v>30.133333333333333</v>
      </c>
      <c r="P140" s="110">
        <f t="shared" si="36"/>
        <v>790.2</v>
      </c>
      <c r="Q140" s="110"/>
      <c r="R140" s="111"/>
      <c r="S140" s="68"/>
    </row>
    <row r="141" spans="1:19" ht="41.25" customHeight="1" x14ac:dyDescent="0.2">
      <c r="A141" s="471" t="s">
        <v>70</v>
      </c>
      <c r="B141" s="470"/>
      <c r="C141" s="470"/>
      <c r="D141" s="142"/>
      <c r="E141" s="155"/>
      <c r="F141" s="169">
        <f t="shared" si="35"/>
        <v>709.64705882352951</v>
      </c>
      <c r="G141" s="110">
        <f t="shared" si="35"/>
        <v>104.41176470588235</v>
      </c>
      <c r="H141" s="110">
        <f t="shared" si="35"/>
        <v>1719.8823529411764</v>
      </c>
      <c r="I141" s="110">
        <f t="shared" si="35"/>
        <v>5.0588235294117645</v>
      </c>
      <c r="J141" s="110">
        <f t="shared" si="35"/>
        <v>322.11764705882354</v>
      </c>
      <c r="K141" s="110">
        <f t="shared" si="35"/>
        <v>3.2941176470588234</v>
      </c>
      <c r="L141" s="110">
        <f t="shared" si="36"/>
        <v>2856.0588235294117</v>
      </c>
      <c r="M141" s="110">
        <f t="shared" si="36"/>
        <v>8.3529411764705888</v>
      </c>
      <c r="N141" s="110">
        <f t="shared" si="36"/>
        <v>2188.2941176470586</v>
      </c>
      <c r="O141" s="110">
        <f t="shared" si="36"/>
        <v>26.588235294117649</v>
      </c>
      <c r="P141" s="110">
        <f t="shared" si="36"/>
        <v>697.23529411764707</v>
      </c>
      <c r="Q141" s="110"/>
      <c r="R141" s="111"/>
      <c r="S141" s="68"/>
    </row>
    <row r="142" spans="1:19" ht="41.25" customHeight="1" thickBot="1" x14ac:dyDescent="0.25">
      <c r="A142" s="460" t="s">
        <v>187</v>
      </c>
      <c r="B142" s="461"/>
      <c r="C142" s="462"/>
      <c r="D142" s="248">
        <f>D90</f>
        <v>306</v>
      </c>
      <c r="E142" s="249">
        <f>E90</f>
        <v>433</v>
      </c>
      <c r="F142" s="171">
        <f t="shared" si="35"/>
        <v>12683</v>
      </c>
      <c r="G142" s="113">
        <f t="shared" si="35"/>
        <v>1750</v>
      </c>
      <c r="H142" s="113">
        <f t="shared" si="35"/>
        <v>31360</v>
      </c>
      <c r="I142" s="114">
        <f t="shared" si="35"/>
        <v>66</v>
      </c>
      <c r="J142" s="113">
        <f t="shared" si="35"/>
        <v>5443</v>
      </c>
      <c r="K142" s="114">
        <f t="shared" si="35"/>
        <v>29</v>
      </c>
      <c r="L142" s="113">
        <f t="shared" si="36"/>
        <v>51236</v>
      </c>
      <c r="M142" s="114">
        <f t="shared" si="36"/>
        <v>95</v>
      </c>
      <c r="N142" s="114">
        <f t="shared" si="36"/>
        <v>38962</v>
      </c>
      <c r="O142" s="172">
        <f t="shared" si="36"/>
        <v>419</v>
      </c>
      <c r="P142" s="172">
        <f t="shared" si="36"/>
        <v>11422</v>
      </c>
      <c r="Q142" s="113"/>
      <c r="R142" s="115"/>
      <c r="S142" s="68"/>
    </row>
    <row r="143" spans="1:19" ht="41.25" customHeight="1" x14ac:dyDescent="0.2">
      <c r="A143" s="472" t="s">
        <v>241</v>
      </c>
      <c r="B143" s="473"/>
      <c r="C143" s="473"/>
      <c r="D143" s="142">
        <f xml:space="preserve"> D118</f>
        <v>396</v>
      </c>
      <c r="E143" s="176">
        <f xml:space="preserve"> E118</f>
        <v>522</v>
      </c>
      <c r="F143" s="169">
        <f t="shared" ref="F143:R143" si="37">F118</f>
        <v>22278</v>
      </c>
      <c r="G143" s="110">
        <f t="shared" si="37"/>
        <v>2119</v>
      </c>
      <c r="H143" s="110">
        <f t="shared" si="37"/>
        <v>35666</v>
      </c>
      <c r="I143" s="110">
        <f t="shared" si="37"/>
        <v>46</v>
      </c>
      <c r="J143" s="110">
        <f t="shared" si="37"/>
        <v>4803</v>
      </c>
      <c r="K143" s="173">
        <f t="shared" si="37"/>
        <v>25</v>
      </c>
      <c r="L143" s="110">
        <f t="shared" si="37"/>
        <v>64866</v>
      </c>
      <c r="M143" s="110">
        <f t="shared" si="37"/>
        <v>71</v>
      </c>
      <c r="N143" s="110">
        <f t="shared" si="37"/>
        <v>48169</v>
      </c>
      <c r="O143" s="110">
        <f t="shared" si="37"/>
        <v>318</v>
      </c>
      <c r="P143" s="110">
        <f t="shared" si="37"/>
        <v>17577</v>
      </c>
      <c r="Q143" s="110">
        <f>Q118</f>
        <v>63741</v>
      </c>
      <c r="R143" s="111">
        <f t="shared" si="37"/>
        <v>101.764955052478</v>
      </c>
      <c r="S143" s="68"/>
    </row>
    <row r="144" spans="1:19" ht="41.25" customHeight="1" x14ac:dyDescent="0.2">
      <c r="A144" s="474" t="s">
        <v>109</v>
      </c>
      <c r="B144" s="475"/>
      <c r="C144" s="475"/>
      <c r="D144" s="142"/>
      <c r="E144" s="155"/>
      <c r="F144" s="169">
        <f t="shared" ref="F144:K147" si="38">F119</f>
        <v>34.34464896864305</v>
      </c>
      <c r="G144" s="110">
        <f t="shared" si="38"/>
        <v>3.2667344988129376</v>
      </c>
      <c r="H144" s="110">
        <f t="shared" si="38"/>
        <v>54.984121111213888</v>
      </c>
      <c r="I144" s="173">
        <f t="shared" si="38"/>
        <v>7.091542564671785E-2</v>
      </c>
      <c r="J144" s="110">
        <f t="shared" si="38"/>
        <v>7.4044954213301262</v>
      </c>
      <c r="K144" s="173">
        <f t="shared" si="38"/>
        <v>3.8540992199303181E-2</v>
      </c>
      <c r="L144" s="110"/>
      <c r="M144" s="110"/>
      <c r="N144" s="110"/>
      <c r="O144" s="110"/>
      <c r="P144" s="110"/>
      <c r="Q144" s="110"/>
      <c r="R144" s="111"/>
      <c r="S144" s="68"/>
    </row>
    <row r="145" spans="1:19" ht="41.25" customHeight="1" x14ac:dyDescent="0.2">
      <c r="A145" s="469" t="s">
        <v>69</v>
      </c>
      <c r="B145" s="470"/>
      <c r="C145" s="470"/>
      <c r="D145" s="142"/>
      <c r="E145" s="155"/>
      <c r="F145" s="169">
        <f t="shared" si="38"/>
        <v>1237.6666666666667</v>
      </c>
      <c r="G145" s="110">
        <f t="shared" si="38"/>
        <v>117.72222222222223</v>
      </c>
      <c r="H145" s="110">
        <f t="shared" si="38"/>
        <v>1981.4444444444443</v>
      </c>
      <c r="I145" s="173">
        <f t="shared" si="38"/>
        <v>2.5555555555555554</v>
      </c>
      <c r="J145" s="110">
        <f t="shared" si="38"/>
        <v>266.83333333333331</v>
      </c>
      <c r="K145" s="173">
        <f t="shared" si="38"/>
        <v>1.3888888888888888</v>
      </c>
      <c r="L145" s="110">
        <f t="shared" ref="L145:P147" si="39">L120</f>
        <v>3603.6666666666665</v>
      </c>
      <c r="M145" s="110">
        <f t="shared" si="39"/>
        <v>3.9444444444444446</v>
      </c>
      <c r="N145" s="110">
        <f t="shared" si="39"/>
        <v>2676.0555555555557</v>
      </c>
      <c r="O145" s="110">
        <f t="shared" si="39"/>
        <v>17.666666666666668</v>
      </c>
      <c r="P145" s="110">
        <f t="shared" si="39"/>
        <v>976.5</v>
      </c>
      <c r="Q145" s="110"/>
      <c r="R145" s="111"/>
      <c r="S145" s="68"/>
    </row>
    <row r="146" spans="1:19" ht="41.25" customHeight="1" x14ac:dyDescent="0.2">
      <c r="A146" s="471" t="s">
        <v>70</v>
      </c>
      <c r="B146" s="470"/>
      <c r="C146" s="470"/>
      <c r="D146" s="142"/>
      <c r="E146" s="155"/>
      <c r="F146" s="169">
        <f t="shared" si="38"/>
        <v>1012.6363636363636</v>
      </c>
      <c r="G146" s="110">
        <f t="shared" si="38"/>
        <v>96.318181818181827</v>
      </c>
      <c r="H146" s="110">
        <f t="shared" si="38"/>
        <v>1621.1818181818182</v>
      </c>
      <c r="I146" s="173">
        <f t="shared" si="38"/>
        <v>2.0909090909090908</v>
      </c>
      <c r="J146" s="110">
        <f t="shared" si="38"/>
        <v>218.31818181818181</v>
      </c>
      <c r="K146" s="173">
        <f t="shared" si="38"/>
        <v>1.1363636363636365</v>
      </c>
      <c r="L146" s="110">
        <f t="shared" si="39"/>
        <v>2948.4545454545455</v>
      </c>
      <c r="M146" s="110">
        <f t="shared" si="39"/>
        <v>3.2272727272727271</v>
      </c>
      <c r="N146" s="110">
        <f t="shared" si="39"/>
        <v>2189.5</v>
      </c>
      <c r="O146" s="110">
        <f t="shared" si="39"/>
        <v>14.454545454545453</v>
      </c>
      <c r="P146" s="110">
        <f t="shared" si="39"/>
        <v>798.95454545454538</v>
      </c>
      <c r="Q146" s="110"/>
      <c r="R146" s="111"/>
      <c r="S146" s="68"/>
    </row>
    <row r="147" spans="1:19" ht="41.25" customHeight="1" thickBot="1" x14ac:dyDescent="0.25">
      <c r="A147" s="460" t="s">
        <v>187</v>
      </c>
      <c r="B147" s="461"/>
      <c r="C147" s="462"/>
      <c r="D147" s="248">
        <f>D122</f>
        <v>396</v>
      </c>
      <c r="E147" s="249">
        <f>E122</f>
        <v>524</v>
      </c>
      <c r="F147" s="171">
        <f t="shared" si="38"/>
        <v>21630</v>
      </c>
      <c r="G147" s="113">
        <f t="shared" si="38"/>
        <v>2026</v>
      </c>
      <c r="H147" s="113">
        <f t="shared" si="38"/>
        <v>35576</v>
      </c>
      <c r="I147" s="114">
        <f t="shared" si="38"/>
        <v>8</v>
      </c>
      <c r="J147" s="113">
        <f t="shared" si="38"/>
        <v>4509</v>
      </c>
      <c r="K147" s="114">
        <f t="shared" si="38"/>
        <v>12</v>
      </c>
      <c r="L147" s="113">
        <f t="shared" si="39"/>
        <v>63741</v>
      </c>
      <c r="M147" s="114">
        <f t="shared" si="39"/>
        <v>20</v>
      </c>
      <c r="N147" s="114">
        <f t="shared" si="39"/>
        <v>46021</v>
      </c>
      <c r="O147" s="113">
        <f t="shared" si="39"/>
        <v>348</v>
      </c>
      <c r="P147" s="174">
        <f t="shared" si="39"/>
        <v>16538</v>
      </c>
      <c r="Q147" s="113"/>
      <c r="R147" s="115"/>
      <c r="S147" s="68"/>
    </row>
    <row r="148" spans="1:19" ht="41.25" customHeight="1" x14ac:dyDescent="0.2">
      <c r="A148" s="463" t="s">
        <v>284</v>
      </c>
      <c r="B148" s="464"/>
      <c r="C148" s="464"/>
      <c r="D148" s="145">
        <f t="shared" ref="D148:Q148" si="40">D128+D133+D138+D143</f>
        <v>1530</v>
      </c>
      <c r="E148" s="177">
        <f t="shared" si="40"/>
        <v>2018</v>
      </c>
      <c r="F148" s="175">
        <f t="shared" si="40"/>
        <v>54716</v>
      </c>
      <c r="G148" s="117">
        <f t="shared" si="40"/>
        <v>7457</v>
      </c>
      <c r="H148" s="117">
        <f t="shared" si="40"/>
        <v>127998</v>
      </c>
      <c r="I148" s="117">
        <f t="shared" si="40"/>
        <v>249</v>
      </c>
      <c r="J148" s="117">
        <f t="shared" si="40"/>
        <v>25400</v>
      </c>
      <c r="K148" s="117">
        <f t="shared" si="40"/>
        <v>147</v>
      </c>
      <c r="L148" s="117">
        <f t="shared" si="40"/>
        <v>215571</v>
      </c>
      <c r="M148" s="117">
        <f t="shared" si="40"/>
        <v>396</v>
      </c>
      <c r="N148" s="117">
        <f t="shared" si="40"/>
        <v>175670</v>
      </c>
      <c r="O148" s="117">
        <f t="shared" si="40"/>
        <v>1609</v>
      </c>
      <c r="P148" s="117">
        <f t="shared" si="40"/>
        <v>52783</v>
      </c>
      <c r="Q148" s="117">
        <f t="shared" si="40"/>
        <v>210626</v>
      </c>
      <c r="R148" s="118">
        <f>L148/Q148*100</f>
        <v>102.34776333406133</v>
      </c>
      <c r="S148" s="68"/>
    </row>
    <row r="149" spans="1:19" ht="41.25" customHeight="1" x14ac:dyDescent="0.2">
      <c r="A149" s="465" t="s">
        <v>51</v>
      </c>
      <c r="B149" s="466"/>
      <c r="C149" s="466"/>
      <c r="D149" s="102"/>
      <c r="E149" s="100"/>
      <c r="F149" s="175">
        <f t="shared" ref="F149:K149" si="41">F148/$L$148*100</f>
        <v>25.381892740674765</v>
      </c>
      <c r="G149" s="119">
        <f t="shared" si="41"/>
        <v>3.4591851408584646</v>
      </c>
      <c r="H149" s="119">
        <f t="shared" si="41"/>
        <v>59.376261185409909</v>
      </c>
      <c r="I149" s="119">
        <f t="shared" si="41"/>
        <v>0.11550718788705344</v>
      </c>
      <c r="J149" s="119">
        <f t="shared" si="41"/>
        <v>11.782660933056858</v>
      </c>
      <c r="K149" s="119">
        <f t="shared" si="41"/>
        <v>6.8190990439344817E-2</v>
      </c>
      <c r="L149" s="117"/>
      <c r="M149" s="117"/>
      <c r="N149" s="117"/>
      <c r="O149" s="117"/>
      <c r="P149" s="117"/>
      <c r="Q149" s="117"/>
      <c r="R149" s="118"/>
      <c r="S149" s="68"/>
    </row>
    <row r="150" spans="1:19" ht="41.25" customHeight="1" x14ac:dyDescent="0.2">
      <c r="A150" s="467" t="s">
        <v>69</v>
      </c>
      <c r="B150" s="468"/>
      <c r="C150" s="468"/>
      <c r="D150" s="102"/>
      <c r="E150" s="100"/>
      <c r="F150" s="175">
        <f>F148/70</f>
        <v>781.65714285714284</v>
      </c>
      <c r="G150" s="119">
        <f>G148/70</f>
        <v>106.52857142857142</v>
      </c>
      <c r="H150" s="119">
        <f t="shared" ref="H150:P150" si="42">H148/70</f>
        <v>1828.5428571428572</v>
      </c>
      <c r="I150" s="119">
        <f t="shared" si="42"/>
        <v>3.5571428571428569</v>
      </c>
      <c r="J150" s="119">
        <f t="shared" si="42"/>
        <v>362.85714285714283</v>
      </c>
      <c r="K150" s="119">
        <f t="shared" si="42"/>
        <v>2.1</v>
      </c>
      <c r="L150" s="119">
        <f t="shared" si="42"/>
        <v>3079.5857142857144</v>
      </c>
      <c r="M150" s="119">
        <f t="shared" si="42"/>
        <v>5.6571428571428575</v>
      </c>
      <c r="N150" s="119">
        <f t="shared" si="42"/>
        <v>2509.5714285714284</v>
      </c>
      <c r="O150" s="119">
        <f t="shared" si="42"/>
        <v>22.985714285714284</v>
      </c>
      <c r="P150" s="119">
        <f t="shared" si="42"/>
        <v>754.04285714285709</v>
      </c>
      <c r="Q150" s="117"/>
      <c r="R150" s="120"/>
      <c r="S150" s="68"/>
    </row>
    <row r="151" spans="1:19" ht="41.25" customHeight="1" x14ac:dyDescent="0.2">
      <c r="A151" s="467" t="s">
        <v>70</v>
      </c>
      <c r="B151" s="468"/>
      <c r="C151" s="468"/>
      <c r="D151" s="102"/>
      <c r="E151" s="100"/>
      <c r="F151" s="175">
        <f>F148/$D$148*18</f>
        <v>643.71764705882356</v>
      </c>
      <c r="G151" s="117">
        <f>G148/$D$148*18</f>
        <v>87.729411764705873</v>
      </c>
      <c r="H151" s="117">
        <f t="shared" ref="H151:P151" si="43">H148/$D$148*18</f>
        <v>1505.8588235294117</v>
      </c>
      <c r="I151" s="117">
        <f t="shared" si="43"/>
        <v>2.9294117647058826</v>
      </c>
      <c r="J151" s="117">
        <f t="shared" si="43"/>
        <v>298.82352941176475</v>
      </c>
      <c r="K151" s="117">
        <f t="shared" si="43"/>
        <v>1.7294117647058824</v>
      </c>
      <c r="L151" s="117">
        <f t="shared" si="43"/>
        <v>2536.1294117647062</v>
      </c>
      <c r="M151" s="117">
        <f t="shared" si="43"/>
        <v>4.658823529411765</v>
      </c>
      <c r="N151" s="117">
        <f t="shared" si="43"/>
        <v>2066.705882352941</v>
      </c>
      <c r="O151" s="117">
        <f t="shared" si="43"/>
        <v>18.929411764705883</v>
      </c>
      <c r="P151" s="117">
        <f t="shared" si="43"/>
        <v>620.9764705882352</v>
      </c>
      <c r="Q151" s="117"/>
      <c r="R151" s="120"/>
      <c r="S151" s="68"/>
    </row>
    <row r="152" spans="1:19" ht="41.25" customHeight="1" thickBot="1" x14ac:dyDescent="0.25">
      <c r="A152" s="460" t="s">
        <v>187</v>
      </c>
      <c r="B152" s="461"/>
      <c r="C152" s="462"/>
      <c r="D152" s="362">
        <f>D147+D142+D137+D132</f>
        <v>1530</v>
      </c>
      <c r="E152" s="363">
        <f>E147+E142+E137+E132</f>
        <v>1990</v>
      </c>
      <c r="F152" s="364">
        <f>F147+F142+F137+F132</f>
        <v>54017</v>
      </c>
      <c r="G152" s="365">
        <f t="shared" ref="G152:M152" si="44">G147+G142+G137+G132</f>
        <v>7190</v>
      </c>
      <c r="H152" s="365">
        <f t="shared" si="44"/>
        <v>125251</v>
      </c>
      <c r="I152" s="365">
        <f t="shared" si="44"/>
        <v>195</v>
      </c>
      <c r="J152" s="365">
        <f t="shared" si="44"/>
        <v>24168</v>
      </c>
      <c r="K152" s="365">
        <f t="shared" si="44"/>
        <v>93</v>
      </c>
      <c r="L152" s="365">
        <f>L147+L142+L137+L132</f>
        <v>210626</v>
      </c>
      <c r="M152" s="365">
        <f t="shared" si="44"/>
        <v>288</v>
      </c>
      <c r="N152" s="365">
        <f>N147+N142+N137+N132</f>
        <v>168473</v>
      </c>
      <c r="O152" s="365">
        <f>O147+O142+O137+O132</f>
        <v>1588</v>
      </c>
      <c r="P152" s="366">
        <f>P132+P137+P142+P147</f>
        <v>49112</v>
      </c>
      <c r="Q152" s="121"/>
      <c r="R152" s="122"/>
      <c r="S152" s="68"/>
    </row>
    <row r="153" spans="1:19" ht="42.75" customHeight="1" x14ac:dyDescent="0.2">
      <c r="A153" s="458"/>
      <c r="B153" s="459"/>
      <c r="C153" s="459"/>
      <c r="D153" s="459"/>
      <c r="E153" s="459"/>
      <c r="F153" s="459"/>
      <c r="G153" s="459"/>
      <c r="H153" s="459"/>
      <c r="I153" s="459"/>
      <c r="J153" s="459"/>
      <c r="K153" s="459"/>
      <c r="L153" s="459"/>
      <c r="M153" s="459"/>
      <c r="N153" s="459"/>
      <c r="O153" s="459"/>
      <c r="P153" s="459"/>
      <c r="Q153" s="459"/>
      <c r="R153" s="459"/>
      <c r="S153" s="68"/>
    </row>
    <row r="154" spans="1:19" ht="18" customHeight="1" x14ac:dyDescent="0.15"/>
    <row r="155" spans="1:19" ht="18" customHeight="1" x14ac:dyDescent="0.15"/>
    <row r="156" spans="1:19" ht="18" customHeight="1" x14ac:dyDescent="0.15"/>
    <row r="157" spans="1:19" ht="18" customHeight="1" x14ac:dyDescent="0.15"/>
    <row r="158" spans="1:19" ht="18" customHeight="1" x14ac:dyDescent="0.15"/>
    <row r="159" spans="1:19" ht="18" customHeight="1" x14ac:dyDescent="0.15"/>
    <row r="160" spans="1:19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</sheetData>
  <mergeCells count="181">
    <mergeCell ref="A63:Q63"/>
    <mergeCell ref="A67:C67"/>
    <mergeCell ref="O65:O66"/>
    <mergeCell ref="A71:C71"/>
    <mergeCell ref="D64:D66"/>
    <mergeCell ref="N65:N66"/>
    <mergeCell ref="M65:M66"/>
    <mergeCell ref="H65:K65"/>
    <mergeCell ref="F65:G65"/>
    <mergeCell ref="A1:Q1"/>
    <mergeCell ref="F2:R2"/>
    <mergeCell ref="O3:O4"/>
    <mergeCell ref="H3:K3"/>
    <mergeCell ref="N3:N4"/>
    <mergeCell ref="E2:E4"/>
    <mergeCell ref="D2:D4"/>
    <mergeCell ref="F3:G3"/>
    <mergeCell ref="A10:C10"/>
    <mergeCell ref="P3:P4"/>
    <mergeCell ref="M3:M4"/>
    <mergeCell ref="A5:C5"/>
    <mergeCell ref="A7:C7"/>
    <mergeCell ref="A6:C6"/>
    <mergeCell ref="A8:C8"/>
    <mergeCell ref="A9:C9"/>
    <mergeCell ref="A13:C13"/>
    <mergeCell ref="A11:C11"/>
    <mergeCell ref="A31:C31"/>
    <mergeCell ref="A17:C17"/>
    <mergeCell ref="A22:C22"/>
    <mergeCell ref="A78:C78"/>
    <mergeCell ref="A77:C77"/>
    <mergeCell ref="A15:C15"/>
    <mergeCell ref="A14:C14"/>
    <mergeCell ref="A57:C57"/>
    <mergeCell ref="A42:C42"/>
    <mergeCell ref="A58:C58"/>
    <mergeCell ref="A76:C76"/>
    <mergeCell ref="A45:C45"/>
    <mergeCell ref="A51:C51"/>
    <mergeCell ref="A54:C54"/>
    <mergeCell ref="A52:C52"/>
    <mergeCell ref="A53:C53"/>
    <mergeCell ref="A61:C61"/>
    <mergeCell ref="A20:C20"/>
    <mergeCell ref="A32:R32"/>
    <mergeCell ref="A12:C12"/>
    <mergeCell ref="A23:C23"/>
    <mergeCell ref="A46:C46"/>
    <mergeCell ref="A80:C80"/>
    <mergeCell ref="A82:C82"/>
    <mergeCell ref="F64:R64"/>
    <mergeCell ref="A60:C60"/>
    <mergeCell ref="E64:E66"/>
    <mergeCell ref="P65:P66"/>
    <mergeCell ref="A18:C18"/>
    <mergeCell ref="A16:C16"/>
    <mergeCell ref="A27:C27"/>
    <mergeCell ref="A75:C75"/>
    <mergeCell ref="N35:N36"/>
    <mergeCell ref="F35:G35"/>
    <mergeCell ref="P35:P36"/>
    <mergeCell ref="D34:D36"/>
    <mergeCell ref="E34:E36"/>
    <mergeCell ref="F34:R34"/>
    <mergeCell ref="H35:K35"/>
    <mergeCell ref="M35:M36"/>
    <mergeCell ref="O35:O36"/>
    <mergeCell ref="A19:C19"/>
    <mergeCell ref="A28:C28"/>
    <mergeCell ref="A21:C21"/>
    <mergeCell ref="A38:C38"/>
    <mergeCell ref="A48:C48"/>
    <mergeCell ref="A30:C30"/>
    <mergeCell ref="A37:C37"/>
    <mergeCell ref="A56:C56"/>
    <mergeCell ref="A49:C49"/>
    <mergeCell ref="A40:C40"/>
    <mergeCell ref="A74:C74"/>
    <mergeCell ref="A24:C24"/>
    <mergeCell ref="A29:C29"/>
    <mergeCell ref="A25:C25"/>
    <mergeCell ref="A43:C43"/>
    <mergeCell ref="A47:C47"/>
    <mergeCell ref="A41:C41"/>
    <mergeCell ref="A26:C26"/>
    <mergeCell ref="A70:C70"/>
    <mergeCell ref="A72:C72"/>
    <mergeCell ref="A33:Q33"/>
    <mergeCell ref="A68:C68"/>
    <mergeCell ref="A55:C55"/>
    <mergeCell ref="A39:C39"/>
    <mergeCell ref="A73:C73"/>
    <mergeCell ref="A69:C69"/>
    <mergeCell ref="A44:C44"/>
    <mergeCell ref="A50:C50"/>
    <mergeCell ref="A59:C59"/>
    <mergeCell ref="H94:K94"/>
    <mergeCell ref="F93:R93"/>
    <mergeCell ref="P94:P95"/>
    <mergeCell ref="N94:N95"/>
    <mergeCell ref="O94:O95"/>
    <mergeCell ref="F94:G94"/>
    <mergeCell ref="A89:C89"/>
    <mergeCell ref="A81:C81"/>
    <mergeCell ref="A84:C84"/>
    <mergeCell ref="A91:R91"/>
    <mergeCell ref="A100:C100"/>
    <mergeCell ref="A83:C83"/>
    <mergeCell ref="A107:C107"/>
    <mergeCell ref="A109:C109"/>
    <mergeCell ref="A108:C108"/>
    <mergeCell ref="A97:C97"/>
    <mergeCell ref="A85:C85"/>
    <mergeCell ref="A88:C88"/>
    <mergeCell ref="A92:Q92"/>
    <mergeCell ref="A86:C86"/>
    <mergeCell ref="E93:E95"/>
    <mergeCell ref="D93:D95"/>
    <mergeCell ref="A90:C90"/>
    <mergeCell ref="A102:C102"/>
    <mergeCell ref="A87:C87"/>
    <mergeCell ref="A104:C104"/>
    <mergeCell ref="A105:C105"/>
    <mergeCell ref="A106:C106"/>
    <mergeCell ref="A98:C98"/>
    <mergeCell ref="A96:C96"/>
    <mergeCell ref="A99:C99"/>
    <mergeCell ref="A101:C101"/>
    <mergeCell ref="A103:C103"/>
    <mergeCell ref="M94:M95"/>
    <mergeCell ref="P126:P127"/>
    <mergeCell ref="A122:C122"/>
    <mergeCell ref="A113:C113"/>
    <mergeCell ref="A124:Q124"/>
    <mergeCell ref="N126:N127"/>
    <mergeCell ref="A114:C114"/>
    <mergeCell ref="A115:C115"/>
    <mergeCell ref="F125:R125"/>
    <mergeCell ref="A117:C117"/>
    <mergeCell ref="A118:C118"/>
    <mergeCell ref="O126:O127"/>
    <mergeCell ref="M126:M127"/>
    <mergeCell ref="D125:D127"/>
    <mergeCell ref="A119:C119"/>
    <mergeCell ref="H126:K126"/>
    <mergeCell ref="A120:C120"/>
    <mergeCell ref="A121:C121"/>
    <mergeCell ref="A128:C128"/>
    <mergeCell ref="A134:C134"/>
    <mergeCell ref="A129:C129"/>
    <mergeCell ref="A116:C116"/>
    <mergeCell ref="A132:C132"/>
    <mergeCell ref="A131:C131"/>
    <mergeCell ref="A130:C130"/>
    <mergeCell ref="F126:G126"/>
    <mergeCell ref="E125:E127"/>
    <mergeCell ref="A79:C79"/>
    <mergeCell ref="A153:R153"/>
    <mergeCell ref="A152:C152"/>
    <mergeCell ref="A148:C148"/>
    <mergeCell ref="A149:C149"/>
    <mergeCell ref="A150:C150"/>
    <mergeCell ref="A151:C151"/>
    <mergeCell ref="A145:C145"/>
    <mergeCell ref="A147:C147"/>
    <mergeCell ref="A146:C146"/>
    <mergeCell ref="A136:C136"/>
    <mergeCell ref="A138:C138"/>
    <mergeCell ref="A140:C140"/>
    <mergeCell ref="A144:C144"/>
    <mergeCell ref="A141:C141"/>
    <mergeCell ref="A142:C142"/>
    <mergeCell ref="A143:C143"/>
    <mergeCell ref="A139:C139"/>
    <mergeCell ref="A137:C137"/>
    <mergeCell ref="A135:C135"/>
    <mergeCell ref="A110:C110"/>
    <mergeCell ref="A111:C111"/>
    <mergeCell ref="A112:C112"/>
    <mergeCell ref="A133:C133"/>
  </mergeCells>
  <phoneticPr fontId="4"/>
  <printOptions gridLinesSet="0"/>
  <pageMargins left="0.31496062992125984" right="0.19685039370078741" top="0.47244094488188981" bottom="0.23622047244094491" header="0.31496062992125984" footer="0.19685039370078741"/>
  <pageSetup paperSize="9" scale="66" pageOrder="overThenDown" orientation="portrait" r:id="rId1"/>
  <headerFooter alignWithMargins="0"/>
  <rowBreaks count="4" manualBreakCount="4">
    <brk id="32" max="17" man="1"/>
    <brk id="62" max="17" man="1"/>
    <brk id="91" max="17" man="1"/>
    <brk id="123" max="1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8" tint="0.59999389629810485"/>
  </sheetPr>
  <dimension ref="A1:S163"/>
  <sheetViews>
    <sheetView view="pageBreakPreview" topLeftCell="A91" zoomScale="85" zoomScaleNormal="75" zoomScaleSheetLayoutView="85" workbookViewId="0">
      <selection activeCell="G148" sqref="G148"/>
    </sheetView>
  </sheetViews>
  <sheetFormatPr defaultRowHeight="16.5" customHeight="1" x14ac:dyDescent="0.15"/>
  <cols>
    <col min="1" max="1" width="8.5" style="1" customWidth="1"/>
    <col min="2" max="2" width="8.25" style="1" customWidth="1"/>
    <col min="3" max="3" width="9.25" style="1" customWidth="1"/>
    <col min="4" max="4" width="4.5" style="1" customWidth="1"/>
    <col min="5" max="5" width="5.25" style="1" customWidth="1"/>
    <col min="6" max="6" width="10" style="1" bestFit="1" customWidth="1"/>
    <col min="7" max="7" width="8.625" style="1" customWidth="1"/>
    <col min="8" max="8" width="9.125" style="1" customWidth="1"/>
    <col min="9" max="9" width="6.625" style="1" customWidth="1"/>
    <col min="10" max="10" width="8.75" style="1" customWidth="1"/>
    <col min="11" max="11" width="5.875" style="1" customWidth="1"/>
    <col min="12" max="12" width="10" style="1" customWidth="1"/>
    <col min="13" max="13" width="7.125" style="1" customWidth="1"/>
    <col min="14" max="14" width="9.125" style="1" customWidth="1"/>
    <col min="15" max="15" width="7.875" style="1" customWidth="1"/>
    <col min="16" max="16" width="9" style="1" customWidth="1"/>
    <col min="17" max="17" width="9.125" style="1" customWidth="1"/>
    <col min="18" max="18" width="7.5" style="2" customWidth="1"/>
    <col min="19" max="16384" width="9" style="1"/>
  </cols>
  <sheetData>
    <row r="1" spans="1:18" ht="35.25" customHeight="1" x14ac:dyDescent="0.15">
      <c r="A1" s="505" t="s">
        <v>336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74" t="s">
        <v>77</v>
      </c>
    </row>
    <row r="2" spans="1:18" ht="34.5" customHeight="1" x14ac:dyDescent="0.15">
      <c r="A2" s="17"/>
      <c r="B2" s="12"/>
      <c r="C2" s="30" t="s">
        <v>50</v>
      </c>
      <c r="D2" s="564" t="s">
        <v>82</v>
      </c>
      <c r="E2" s="564" t="s">
        <v>53</v>
      </c>
      <c r="F2" s="512" t="s">
        <v>102</v>
      </c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4"/>
    </row>
    <row r="3" spans="1:18" ht="34.5" customHeight="1" x14ac:dyDescent="0.15">
      <c r="A3" s="18"/>
      <c r="B3" s="13"/>
      <c r="C3" s="13"/>
      <c r="D3" s="565"/>
      <c r="E3" s="565"/>
      <c r="F3" s="502" t="s">
        <v>0</v>
      </c>
      <c r="G3" s="481"/>
      <c r="H3" s="502" t="s">
        <v>1</v>
      </c>
      <c r="I3" s="503"/>
      <c r="J3" s="503"/>
      <c r="K3" s="481"/>
      <c r="L3" s="37"/>
      <c r="M3" s="510" t="s">
        <v>164</v>
      </c>
      <c r="N3" s="485" t="s">
        <v>168</v>
      </c>
      <c r="O3" s="485" t="s">
        <v>148</v>
      </c>
      <c r="P3" s="485" t="s">
        <v>150</v>
      </c>
      <c r="Q3" s="8"/>
      <c r="R3" s="39"/>
    </row>
    <row r="4" spans="1:18" ht="34.5" customHeight="1" x14ac:dyDescent="0.15">
      <c r="A4" s="26" t="s">
        <v>56</v>
      </c>
      <c r="B4" s="14"/>
      <c r="C4" s="14"/>
      <c r="D4" s="566"/>
      <c r="E4" s="566"/>
      <c r="F4" s="38" t="s">
        <v>2</v>
      </c>
      <c r="G4" s="38" t="s">
        <v>3</v>
      </c>
      <c r="H4" s="38" t="s">
        <v>2</v>
      </c>
      <c r="I4" s="151" t="s">
        <v>164</v>
      </c>
      <c r="J4" s="38" t="s">
        <v>3</v>
      </c>
      <c r="K4" s="151" t="s">
        <v>164</v>
      </c>
      <c r="L4" s="62" t="s">
        <v>4</v>
      </c>
      <c r="M4" s="511"/>
      <c r="N4" s="515"/>
      <c r="O4" s="515"/>
      <c r="P4" s="515"/>
      <c r="Q4" s="15" t="s">
        <v>5</v>
      </c>
      <c r="R4" s="28" t="s">
        <v>6</v>
      </c>
    </row>
    <row r="5" spans="1:18" ht="34.5" customHeight="1" x14ac:dyDescent="0.15">
      <c r="A5" s="455" t="s">
        <v>48</v>
      </c>
      <c r="B5" s="456"/>
      <c r="C5" s="456"/>
      <c r="D5" s="136">
        <v>18</v>
      </c>
      <c r="E5" s="136"/>
      <c r="F5" s="123"/>
      <c r="G5" s="123"/>
      <c r="H5" s="123"/>
      <c r="I5" s="123"/>
      <c r="J5" s="123"/>
      <c r="K5" s="123"/>
      <c r="L5" s="110">
        <f>SUM(F5+G5+H5+J5)</f>
        <v>0</v>
      </c>
      <c r="M5" s="124">
        <f>SUM(I5+K5)</f>
        <v>0</v>
      </c>
      <c r="N5" s="124"/>
      <c r="O5" s="123"/>
      <c r="P5" s="123"/>
      <c r="Q5" s="110">
        <v>2992</v>
      </c>
      <c r="R5" s="125">
        <f t="shared" ref="R5:R27" si="0">L5/Q5*100</f>
        <v>0</v>
      </c>
    </row>
    <row r="6" spans="1:18" ht="34.5" customHeight="1" x14ac:dyDescent="0.15">
      <c r="A6" s="455" t="s">
        <v>7</v>
      </c>
      <c r="B6" s="479"/>
      <c r="C6" s="479"/>
      <c r="D6" s="136">
        <v>18</v>
      </c>
      <c r="E6" s="136"/>
      <c r="F6" s="123"/>
      <c r="G6" s="123"/>
      <c r="H6" s="123"/>
      <c r="I6" s="123"/>
      <c r="J6" s="123"/>
      <c r="K6" s="123"/>
      <c r="L6" s="110">
        <f t="shared" ref="L6:L26" si="1">SUM(F6+G6+H6+J6)</f>
        <v>0</v>
      </c>
      <c r="M6" s="124">
        <f t="shared" ref="M6:M26" si="2">SUM(I6+K6)</f>
        <v>0</v>
      </c>
      <c r="N6" s="124"/>
      <c r="O6" s="123"/>
      <c r="P6" s="123"/>
      <c r="Q6" s="110">
        <v>2695</v>
      </c>
      <c r="R6" s="125">
        <f t="shared" si="0"/>
        <v>0</v>
      </c>
    </row>
    <row r="7" spans="1:18" ht="34.5" customHeight="1" x14ac:dyDescent="0.15">
      <c r="A7" s="455" t="s">
        <v>8</v>
      </c>
      <c r="B7" s="456"/>
      <c r="C7" s="456"/>
      <c r="D7" s="136">
        <v>27</v>
      </c>
      <c r="E7" s="136"/>
      <c r="F7" s="123"/>
      <c r="G7" s="123"/>
      <c r="H7" s="123"/>
      <c r="I7" s="123"/>
      <c r="J7" s="123"/>
      <c r="K7" s="123"/>
      <c r="L7" s="110">
        <f t="shared" si="1"/>
        <v>0</v>
      </c>
      <c r="M7" s="124">
        <f t="shared" si="2"/>
        <v>0</v>
      </c>
      <c r="N7" s="124"/>
      <c r="O7" s="123"/>
      <c r="P7" s="123"/>
      <c r="Q7" s="110">
        <v>5601</v>
      </c>
      <c r="R7" s="125">
        <f t="shared" si="0"/>
        <v>0</v>
      </c>
    </row>
    <row r="8" spans="1:18" ht="34.5" customHeight="1" x14ac:dyDescent="0.15">
      <c r="A8" s="504" t="s">
        <v>116</v>
      </c>
      <c r="B8" s="456"/>
      <c r="C8" s="456"/>
      <c r="D8" s="136">
        <v>18</v>
      </c>
      <c r="E8" s="136"/>
      <c r="F8" s="123"/>
      <c r="G8" s="123"/>
      <c r="H8" s="123"/>
      <c r="I8" s="123"/>
      <c r="J8" s="123"/>
      <c r="K8" s="123"/>
      <c r="L8" s="110">
        <f t="shared" si="1"/>
        <v>0</v>
      </c>
      <c r="M8" s="124">
        <f t="shared" si="2"/>
        <v>0</v>
      </c>
      <c r="N8" s="124"/>
      <c r="O8" s="123"/>
      <c r="P8" s="123"/>
      <c r="Q8" s="110">
        <v>1038</v>
      </c>
      <c r="R8" s="125">
        <f t="shared" si="0"/>
        <v>0</v>
      </c>
    </row>
    <row r="9" spans="1:18" ht="34.5" customHeight="1" x14ac:dyDescent="0.15">
      <c r="A9" s="455" t="s">
        <v>141</v>
      </c>
      <c r="B9" s="456"/>
      <c r="C9" s="456"/>
      <c r="D9" s="136">
        <v>27</v>
      </c>
      <c r="E9" s="136"/>
      <c r="F9" s="123"/>
      <c r="G9" s="123"/>
      <c r="H9" s="123"/>
      <c r="I9" s="123"/>
      <c r="J9" s="123"/>
      <c r="K9" s="123"/>
      <c r="L9" s="110">
        <f t="shared" si="1"/>
        <v>0</v>
      </c>
      <c r="M9" s="124">
        <f t="shared" si="2"/>
        <v>0</v>
      </c>
      <c r="N9" s="124"/>
      <c r="O9" s="123"/>
      <c r="P9" s="123"/>
      <c r="Q9" s="110">
        <v>6343</v>
      </c>
      <c r="R9" s="125">
        <f t="shared" si="0"/>
        <v>0</v>
      </c>
    </row>
    <row r="10" spans="1:18" ht="34.5" customHeight="1" x14ac:dyDescent="0.15">
      <c r="A10" s="455" t="s">
        <v>191</v>
      </c>
      <c r="B10" s="456"/>
      <c r="C10" s="456"/>
      <c r="D10" s="136">
        <v>18</v>
      </c>
      <c r="E10" s="136"/>
      <c r="F10" s="123"/>
      <c r="G10" s="123"/>
      <c r="H10" s="123"/>
      <c r="I10" s="123"/>
      <c r="J10" s="123"/>
      <c r="K10" s="123"/>
      <c r="L10" s="110">
        <f>SUM(F10+G10+H10+J10)</f>
        <v>0</v>
      </c>
      <c r="M10" s="124">
        <f>SUM(I10+K10)</f>
        <v>0</v>
      </c>
      <c r="N10" s="124"/>
      <c r="O10" s="123"/>
      <c r="P10" s="123"/>
      <c r="Q10" s="110">
        <v>2982</v>
      </c>
      <c r="R10" s="125">
        <f>L10/Q10*100</f>
        <v>0</v>
      </c>
    </row>
    <row r="11" spans="1:18" ht="34.5" customHeight="1" x14ac:dyDescent="0.15">
      <c r="A11" s="455" t="s">
        <v>9</v>
      </c>
      <c r="B11" s="456"/>
      <c r="C11" s="456"/>
      <c r="D11" s="136">
        <v>18</v>
      </c>
      <c r="E11" s="136"/>
      <c r="F11" s="123"/>
      <c r="G11" s="123"/>
      <c r="H11" s="123"/>
      <c r="I11" s="123"/>
      <c r="J11" s="123"/>
      <c r="K11" s="123"/>
      <c r="L11" s="110">
        <f t="shared" si="1"/>
        <v>0</v>
      </c>
      <c r="M11" s="124">
        <f t="shared" si="2"/>
        <v>0</v>
      </c>
      <c r="N11" s="124"/>
      <c r="O11" s="123"/>
      <c r="P11" s="123"/>
      <c r="Q11" s="110">
        <v>4192</v>
      </c>
      <c r="R11" s="125">
        <f t="shared" si="0"/>
        <v>0</v>
      </c>
    </row>
    <row r="12" spans="1:18" ht="34.5" customHeight="1" x14ac:dyDescent="0.15">
      <c r="A12" s="455" t="s">
        <v>10</v>
      </c>
      <c r="B12" s="456"/>
      <c r="C12" s="456"/>
      <c r="D12" s="136">
        <v>36</v>
      </c>
      <c r="E12" s="136"/>
      <c r="F12" s="123"/>
      <c r="G12" s="123"/>
      <c r="H12" s="123"/>
      <c r="I12" s="123"/>
      <c r="J12" s="123"/>
      <c r="K12" s="123"/>
      <c r="L12" s="110">
        <f t="shared" si="1"/>
        <v>0</v>
      </c>
      <c r="M12" s="124">
        <f t="shared" si="2"/>
        <v>0</v>
      </c>
      <c r="N12" s="124"/>
      <c r="O12" s="123"/>
      <c r="P12" s="123"/>
      <c r="Q12" s="110">
        <v>2652</v>
      </c>
      <c r="R12" s="125">
        <f t="shared" si="0"/>
        <v>0</v>
      </c>
    </row>
    <row r="13" spans="1:18" ht="34.5" customHeight="1" x14ac:dyDescent="0.15">
      <c r="A13" s="455" t="s">
        <v>11</v>
      </c>
      <c r="B13" s="479"/>
      <c r="C13" s="479"/>
      <c r="D13" s="136">
        <v>36</v>
      </c>
      <c r="E13" s="136"/>
      <c r="F13" s="123"/>
      <c r="G13" s="123"/>
      <c r="H13" s="123"/>
      <c r="I13" s="123"/>
      <c r="J13" s="123"/>
      <c r="K13" s="123"/>
      <c r="L13" s="110">
        <f t="shared" si="1"/>
        <v>0</v>
      </c>
      <c r="M13" s="124">
        <f t="shared" si="2"/>
        <v>0</v>
      </c>
      <c r="N13" s="124"/>
      <c r="O13" s="123"/>
      <c r="P13" s="123"/>
      <c r="Q13" s="110">
        <v>5412</v>
      </c>
      <c r="R13" s="125">
        <f t="shared" si="0"/>
        <v>0</v>
      </c>
    </row>
    <row r="14" spans="1:18" ht="34.5" customHeight="1" x14ac:dyDescent="0.15">
      <c r="A14" s="455" t="s">
        <v>87</v>
      </c>
      <c r="B14" s="456"/>
      <c r="C14" s="456"/>
      <c r="D14" s="136">
        <v>36</v>
      </c>
      <c r="E14" s="136"/>
      <c r="F14" s="123"/>
      <c r="G14" s="123"/>
      <c r="H14" s="123"/>
      <c r="I14" s="123"/>
      <c r="J14" s="123"/>
      <c r="K14" s="123"/>
      <c r="L14" s="110">
        <f t="shared" si="1"/>
        <v>0</v>
      </c>
      <c r="M14" s="124">
        <f t="shared" si="2"/>
        <v>0</v>
      </c>
      <c r="N14" s="124"/>
      <c r="O14" s="123"/>
      <c r="P14" s="123"/>
      <c r="Q14" s="110">
        <v>7019</v>
      </c>
      <c r="R14" s="125">
        <f t="shared" si="0"/>
        <v>0</v>
      </c>
    </row>
    <row r="15" spans="1:18" ht="34.5" customHeight="1" x14ac:dyDescent="0.15">
      <c r="A15" s="504" t="s">
        <v>57</v>
      </c>
      <c r="B15" s="456"/>
      <c r="C15" s="456"/>
      <c r="D15" s="136">
        <v>18</v>
      </c>
      <c r="E15" s="136"/>
      <c r="F15" s="123"/>
      <c r="G15" s="123"/>
      <c r="H15" s="123"/>
      <c r="I15" s="123"/>
      <c r="J15" s="123"/>
      <c r="K15" s="123"/>
      <c r="L15" s="110">
        <f t="shared" si="1"/>
        <v>0</v>
      </c>
      <c r="M15" s="124">
        <f t="shared" si="2"/>
        <v>0</v>
      </c>
      <c r="N15" s="124"/>
      <c r="O15" s="123"/>
      <c r="P15" s="123"/>
      <c r="Q15" s="110">
        <v>3714</v>
      </c>
      <c r="R15" s="125">
        <f t="shared" si="0"/>
        <v>0</v>
      </c>
    </row>
    <row r="16" spans="1:18" ht="34.5" customHeight="1" x14ac:dyDescent="0.15">
      <c r="A16" s="504" t="s">
        <v>58</v>
      </c>
      <c r="B16" s="456"/>
      <c r="C16" s="456"/>
      <c r="D16" s="136">
        <v>18</v>
      </c>
      <c r="E16" s="136"/>
      <c r="F16" s="123"/>
      <c r="G16" s="123"/>
      <c r="H16" s="123"/>
      <c r="I16" s="123"/>
      <c r="J16" s="123"/>
      <c r="K16" s="123"/>
      <c r="L16" s="110">
        <f t="shared" si="1"/>
        <v>0</v>
      </c>
      <c r="M16" s="124">
        <f t="shared" si="2"/>
        <v>0</v>
      </c>
      <c r="N16" s="124"/>
      <c r="O16" s="123"/>
      <c r="P16" s="123"/>
      <c r="Q16" s="110">
        <v>2034</v>
      </c>
      <c r="R16" s="125">
        <f t="shared" si="0"/>
        <v>0</v>
      </c>
    </row>
    <row r="17" spans="1:18" ht="34.5" customHeight="1" x14ac:dyDescent="0.15">
      <c r="A17" s="504" t="s">
        <v>86</v>
      </c>
      <c r="B17" s="456"/>
      <c r="C17" s="456"/>
      <c r="D17" s="136">
        <v>18</v>
      </c>
      <c r="E17" s="136"/>
      <c r="F17" s="123"/>
      <c r="G17" s="123"/>
      <c r="H17" s="123"/>
      <c r="I17" s="123"/>
      <c r="J17" s="123"/>
      <c r="K17" s="123"/>
      <c r="L17" s="110">
        <f t="shared" si="1"/>
        <v>0</v>
      </c>
      <c r="M17" s="124">
        <f t="shared" si="2"/>
        <v>0</v>
      </c>
      <c r="N17" s="124"/>
      <c r="O17" s="123"/>
      <c r="P17" s="123"/>
      <c r="Q17" s="110">
        <v>3769</v>
      </c>
      <c r="R17" s="125">
        <f t="shared" si="0"/>
        <v>0</v>
      </c>
    </row>
    <row r="18" spans="1:18" ht="34.5" customHeight="1" x14ac:dyDescent="0.15">
      <c r="A18" s="455" t="s">
        <v>131</v>
      </c>
      <c r="B18" s="456"/>
      <c r="C18" s="456"/>
      <c r="D18" s="136">
        <v>18</v>
      </c>
      <c r="E18" s="136"/>
      <c r="F18" s="123"/>
      <c r="G18" s="123"/>
      <c r="H18" s="123"/>
      <c r="I18" s="123"/>
      <c r="J18" s="123"/>
      <c r="K18" s="123"/>
      <c r="L18" s="110">
        <f t="shared" si="1"/>
        <v>0</v>
      </c>
      <c r="M18" s="124">
        <f t="shared" si="2"/>
        <v>0</v>
      </c>
      <c r="N18" s="124"/>
      <c r="O18" s="123"/>
      <c r="P18" s="123"/>
      <c r="Q18" s="110">
        <v>2862</v>
      </c>
      <c r="R18" s="125">
        <f t="shared" si="0"/>
        <v>0</v>
      </c>
    </row>
    <row r="19" spans="1:18" ht="34.5" customHeight="1" x14ac:dyDescent="0.15">
      <c r="A19" s="455" t="s">
        <v>12</v>
      </c>
      <c r="B19" s="456"/>
      <c r="C19" s="456"/>
      <c r="D19" s="136">
        <v>18</v>
      </c>
      <c r="E19" s="136"/>
      <c r="F19" s="123"/>
      <c r="G19" s="123"/>
      <c r="H19" s="123"/>
      <c r="I19" s="123"/>
      <c r="J19" s="123"/>
      <c r="K19" s="123"/>
      <c r="L19" s="110">
        <f t="shared" si="1"/>
        <v>0</v>
      </c>
      <c r="M19" s="124">
        <f t="shared" si="2"/>
        <v>0</v>
      </c>
      <c r="N19" s="124"/>
      <c r="O19" s="123"/>
      <c r="P19" s="123"/>
      <c r="Q19" s="110">
        <v>3482</v>
      </c>
      <c r="R19" s="125">
        <f t="shared" si="0"/>
        <v>0</v>
      </c>
    </row>
    <row r="20" spans="1:18" ht="34.5" customHeight="1" x14ac:dyDescent="0.15">
      <c r="A20" s="504" t="s">
        <v>202</v>
      </c>
      <c r="B20" s="562"/>
      <c r="C20" s="563"/>
      <c r="D20" s="136">
        <v>36</v>
      </c>
      <c r="E20" s="136"/>
      <c r="F20" s="123"/>
      <c r="G20" s="123"/>
      <c r="H20" s="123"/>
      <c r="I20" s="123"/>
      <c r="J20" s="123"/>
      <c r="K20" s="123"/>
      <c r="L20" s="110">
        <f>SUM(F20+G20+H20+J20)</f>
        <v>0</v>
      </c>
      <c r="M20" s="124">
        <f>SUM(I20+K20)</f>
        <v>0</v>
      </c>
      <c r="N20" s="124"/>
      <c r="O20" s="123"/>
      <c r="P20" s="123"/>
      <c r="Q20" s="110">
        <v>8112</v>
      </c>
      <c r="R20" s="125">
        <f t="shared" si="0"/>
        <v>0</v>
      </c>
    </row>
    <row r="21" spans="1:18" ht="34.5" customHeight="1" x14ac:dyDescent="0.15">
      <c r="A21" s="455" t="s">
        <v>13</v>
      </c>
      <c r="B21" s="456"/>
      <c r="C21" s="456"/>
      <c r="D21" s="136">
        <v>18</v>
      </c>
      <c r="E21" s="136"/>
      <c r="F21" s="123"/>
      <c r="G21" s="123"/>
      <c r="H21" s="123"/>
      <c r="I21" s="123"/>
      <c r="J21" s="123"/>
      <c r="K21" s="123"/>
      <c r="L21" s="110">
        <f t="shared" si="1"/>
        <v>0</v>
      </c>
      <c r="M21" s="124">
        <f t="shared" si="2"/>
        <v>0</v>
      </c>
      <c r="N21" s="124"/>
      <c r="O21" s="123"/>
      <c r="P21" s="123"/>
      <c r="Q21" s="110">
        <v>3300</v>
      </c>
      <c r="R21" s="125">
        <f t="shared" si="0"/>
        <v>0</v>
      </c>
    </row>
    <row r="22" spans="1:18" ht="34.5" customHeight="1" x14ac:dyDescent="0.15">
      <c r="A22" s="455" t="s">
        <v>166</v>
      </c>
      <c r="B22" s="456"/>
      <c r="C22" s="456"/>
      <c r="D22" s="136">
        <v>18</v>
      </c>
      <c r="E22" s="136"/>
      <c r="F22" s="123"/>
      <c r="G22" s="123"/>
      <c r="H22" s="123"/>
      <c r="I22" s="123"/>
      <c r="J22" s="123"/>
      <c r="K22" s="123"/>
      <c r="L22" s="110">
        <f t="shared" si="1"/>
        <v>0</v>
      </c>
      <c r="M22" s="124">
        <f t="shared" si="2"/>
        <v>0</v>
      </c>
      <c r="N22" s="124"/>
      <c r="O22" s="123"/>
      <c r="P22" s="123"/>
      <c r="Q22" s="110">
        <v>2866</v>
      </c>
      <c r="R22" s="125">
        <f t="shared" si="0"/>
        <v>0</v>
      </c>
    </row>
    <row r="23" spans="1:18" ht="34.5" customHeight="1" x14ac:dyDescent="0.15">
      <c r="A23" s="504" t="s">
        <v>211</v>
      </c>
      <c r="B23" s="456"/>
      <c r="C23" s="456"/>
      <c r="D23" s="136">
        <v>27</v>
      </c>
      <c r="E23" s="136"/>
      <c r="F23" s="123"/>
      <c r="G23" s="123"/>
      <c r="H23" s="123"/>
      <c r="I23" s="123"/>
      <c r="J23" s="123"/>
      <c r="K23" s="123"/>
      <c r="L23" s="110">
        <f t="shared" si="1"/>
        <v>0</v>
      </c>
      <c r="M23" s="124">
        <f>SUM(I23+K23)</f>
        <v>0</v>
      </c>
      <c r="N23" s="124"/>
      <c r="O23" s="123"/>
      <c r="P23" s="123"/>
      <c r="Q23" s="110">
        <v>5725</v>
      </c>
      <c r="R23" s="125">
        <f>L23/Q23*100</f>
        <v>0</v>
      </c>
    </row>
    <row r="24" spans="1:18" ht="34.5" customHeight="1" x14ac:dyDescent="0.15">
      <c r="A24" s="455" t="s">
        <v>55</v>
      </c>
      <c r="B24" s="456"/>
      <c r="C24" s="456"/>
      <c r="D24" s="136">
        <v>18</v>
      </c>
      <c r="E24" s="136"/>
      <c r="F24" s="123"/>
      <c r="G24" s="123"/>
      <c r="H24" s="123"/>
      <c r="I24" s="123"/>
      <c r="J24" s="123"/>
      <c r="K24" s="123"/>
      <c r="L24" s="110">
        <f t="shared" si="1"/>
        <v>0</v>
      </c>
      <c r="M24" s="124">
        <f t="shared" si="2"/>
        <v>0</v>
      </c>
      <c r="N24" s="124"/>
      <c r="O24" s="123"/>
      <c r="P24" s="123"/>
      <c r="Q24" s="110">
        <v>3748</v>
      </c>
      <c r="R24" s="125">
        <f t="shared" si="0"/>
        <v>0</v>
      </c>
    </row>
    <row r="25" spans="1:18" ht="34.5" customHeight="1" x14ac:dyDescent="0.15">
      <c r="A25" s="504" t="s">
        <v>271</v>
      </c>
      <c r="B25" s="456"/>
      <c r="C25" s="456"/>
      <c r="D25" s="136">
        <v>18</v>
      </c>
      <c r="E25" s="136"/>
      <c r="F25" s="123"/>
      <c r="G25" s="123"/>
      <c r="H25" s="123"/>
      <c r="I25" s="123"/>
      <c r="J25" s="123"/>
      <c r="K25" s="123"/>
      <c r="L25" s="110">
        <f>SUM(F25+G25+H25+J25)</f>
        <v>0</v>
      </c>
      <c r="M25" s="124">
        <f>SUM(I25+K25)</f>
        <v>0</v>
      </c>
      <c r="N25" s="124"/>
      <c r="O25" s="123"/>
      <c r="P25" s="123"/>
      <c r="Q25" s="110">
        <v>2790</v>
      </c>
      <c r="R25" s="125">
        <f>L25/Q25*100</f>
        <v>0</v>
      </c>
    </row>
    <row r="26" spans="1:18" ht="34.5" customHeight="1" x14ac:dyDescent="0.15">
      <c r="A26" s="504" t="s">
        <v>119</v>
      </c>
      <c r="B26" s="456"/>
      <c r="C26" s="456"/>
      <c r="D26" s="136">
        <v>18</v>
      </c>
      <c r="E26" s="136"/>
      <c r="F26" s="123"/>
      <c r="G26" s="123"/>
      <c r="H26" s="123"/>
      <c r="I26" s="123"/>
      <c r="J26" s="123"/>
      <c r="K26" s="123"/>
      <c r="L26" s="110">
        <f t="shared" si="1"/>
        <v>0</v>
      </c>
      <c r="M26" s="124">
        <f t="shared" si="2"/>
        <v>0</v>
      </c>
      <c r="N26" s="124"/>
      <c r="O26" s="123"/>
      <c r="P26" s="123"/>
      <c r="Q26" s="110">
        <v>2980</v>
      </c>
      <c r="R26" s="125">
        <f t="shared" si="0"/>
        <v>0</v>
      </c>
    </row>
    <row r="27" spans="1:18" ht="34.5" customHeight="1" x14ac:dyDescent="0.15">
      <c r="A27" s="521" t="s">
        <v>282</v>
      </c>
      <c r="B27" s="495"/>
      <c r="C27" s="496"/>
      <c r="D27" s="137">
        <f t="shared" ref="D27:Q27" si="3">SUM(D5:D26)</f>
        <v>495</v>
      </c>
      <c r="E27" s="137">
        <f t="shared" si="3"/>
        <v>0</v>
      </c>
      <c r="F27" s="128">
        <f t="shared" si="3"/>
        <v>0</v>
      </c>
      <c r="G27" s="128">
        <f t="shared" si="3"/>
        <v>0</v>
      </c>
      <c r="H27" s="128">
        <f t="shared" si="3"/>
        <v>0</v>
      </c>
      <c r="I27" s="128">
        <f t="shared" si="3"/>
        <v>0</v>
      </c>
      <c r="J27" s="61">
        <f t="shared" si="3"/>
        <v>0</v>
      </c>
      <c r="K27" s="128">
        <f t="shared" si="3"/>
        <v>0</v>
      </c>
      <c r="L27" s="128">
        <f t="shared" si="3"/>
        <v>0</v>
      </c>
      <c r="M27" s="128">
        <f t="shared" si="3"/>
        <v>0</v>
      </c>
      <c r="N27" s="128">
        <f t="shared" si="3"/>
        <v>0</v>
      </c>
      <c r="O27" s="128">
        <f t="shared" si="3"/>
        <v>0</v>
      </c>
      <c r="P27" s="128">
        <f t="shared" si="3"/>
        <v>0</v>
      </c>
      <c r="Q27" s="168">
        <f t="shared" si="3"/>
        <v>86308</v>
      </c>
      <c r="R27" s="80">
        <f t="shared" si="0"/>
        <v>0</v>
      </c>
    </row>
    <row r="28" spans="1:18" ht="34.5" customHeight="1" x14ac:dyDescent="0.15">
      <c r="A28" s="500" t="s">
        <v>15</v>
      </c>
      <c r="B28" s="468"/>
      <c r="C28" s="501"/>
      <c r="D28" s="138"/>
      <c r="E28" s="138"/>
      <c r="F28" s="447" t="e">
        <f>F27/$L$27*100</f>
        <v>#DIV/0!</v>
      </c>
      <c r="G28" s="447" t="e">
        <f t="shared" ref="G28:K28" si="4">G27/$L$27*100</f>
        <v>#DIV/0!</v>
      </c>
      <c r="H28" s="447" t="e">
        <f t="shared" si="4"/>
        <v>#DIV/0!</v>
      </c>
      <c r="I28" s="447" t="e">
        <f t="shared" si="4"/>
        <v>#DIV/0!</v>
      </c>
      <c r="J28" s="447" t="e">
        <f t="shared" si="4"/>
        <v>#DIV/0!</v>
      </c>
      <c r="K28" s="447" t="e">
        <f t="shared" si="4"/>
        <v>#DIV/0!</v>
      </c>
      <c r="L28" s="117"/>
      <c r="M28" s="117"/>
      <c r="N28" s="117"/>
      <c r="O28" s="117"/>
      <c r="P28" s="117"/>
      <c r="Q28" s="117"/>
      <c r="R28" s="130"/>
    </row>
    <row r="29" spans="1:18" ht="34.5" customHeight="1" x14ac:dyDescent="0.15">
      <c r="A29" s="487" t="s">
        <v>16</v>
      </c>
      <c r="B29" s="488"/>
      <c r="C29" s="489"/>
      <c r="D29" s="138"/>
      <c r="E29" s="138"/>
      <c r="F29" s="117">
        <f>F27/22</f>
        <v>0</v>
      </c>
      <c r="G29" s="117">
        <f t="shared" ref="G29:P29" si="5">G27/22</f>
        <v>0</v>
      </c>
      <c r="H29" s="117">
        <f t="shared" si="5"/>
        <v>0</v>
      </c>
      <c r="I29" s="117">
        <f t="shared" si="5"/>
        <v>0</v>
      </c>
      <c r="J29" s="117">
        <f t="shared" si="5"/>
        <v>0</v>
      </c>
      <c r="K29" s="117">
        <f t="shared" si="5"/>
        <v>0</v>
      </c>
      <c r="L29" s="117">
        <f t="shared" si="5"/>
        <v>0</v>
      </c>
      <c r="M29" s="117">
        <f t="shared" si="5"/>
        <v>0</v>
      </c>
      <c r="N29" s="117">
        <f t="shared" si="5"/>
        <v>0</v>
      </c>
      <c r="O29" s="117">
        <f t="shared" si="5"/>
        <v>0</v>
      </c>
      <c r="P29" s="117">
        <f t="shared" si="5"/>
        <v>0</v>
      </c>
      <c r="Q29" s="117"/>
      <c r="R29" s="130"/>
    </row>
    <row r="30" spans="1:18" ht="34.5" customHeight="1" x14ac:dyDescent="0.15">
      <c r="A30" s="487" t="s">
        <v>17</v>
      </c>
      <c r="B30" s="488"/>
      <c r="C30" s="489"/>
      <c r="D30" s="138"/>
      <c r="E30" s="138"/>
      <c r="F30" s="117">
        <f>F27/$D$27*18</f>
        <v>0</v>
      </c>
      <c r="G30" s="117">
        <f t="shared" ref="G30:P30" si="6">G27/$D$27*18</f>
        <v>0</v>
      </c>
      <c r="H30" s="117">
        <f t="shared" si="6"/>
        <v>0</v>
      </c>
      <c r="I30" s="117">
        <f t="shared" si="6"/>
        <v>0</v>
      </c>
      <c r="J30" s="117">
        <f t="shared" si="6"/>
        <v>0</v>
      </c>
      <c r="K30" s="117">
        <f t="shared" si="6"/>
        <v>0</v>
      </c>
      <c r="L30" s="117">
        <f t="shared" si="6"/>
        <v>0</v>
      </c>
      <c r="M30" s="117">
        <f t="shared" si="6"/>
        <v>0</v>
      </c>
      <c r="N30" s="117">
        <f t="shared" si="6"/>
        <v>0</v>
      </c>
      <c r="O30" s="117">
        <f t="shared" si="6"/>
        <v>0</v>
      </c>
      <c r="P30" s="117">
        <f t="shared" si="6"/>
        <v>0</v>
      </c>
      <c r="Q30" s="117"/>
      <c r="R30" s="130"/>
    </row>
    <row r="31" spans="1:18" ht="34.5" customHeight="1" x14ac:dyDescent="0.15">
      <c r="A31" s="487" t="s">
        <v>60</v>
      </c>
      <c r="B31" s="488"/>
      <c r="C31" s="489"/>
      <c r="D31" s="341">
        <v>495</v>
      </c>
      <c r="E31" s="341">
        <v>677</v>
      </c>
      <c r="F31" s="339">
        <v>13033</v>
      </c>
      <c r="G31" s="339">
        <v>2098</v>
      </c>
      <c r="H31" s="339">
        <v>58419</v>
      </c>
      <c r="I31" s="340">
        <v>220</v>
      </c>
      <c r="J31" s="339">
        <v>12758</v>
      </c>
      <c r="K31" s="340">
        <v>116</v>
      </c>
      <c r="L31" s="300">
        <f>SUM(F31+G31+H31+J31)</f>
        <v>86308</v>
      </c>
      <c r="M31" s="300">
        <f>SUM(I31+K31)</f>
        <v>336</v>
      </c>
      <c r="N31" s="301">
        <v>77566</v>
      </c>
      <c r="O31" s="339">
        <v>1201</v>
      </c>
      <c r="P31" s="339">
        <v>21849</v>
      </c>
      <c r="Q31" s="134" t="s">
        <v>72</v>
      </c>
      <c r="R31" s="135"/>
    </row>
    <row r="32" spans="1:18" ht="34.5" customHeight="1" x14ac:dyDescent="0.15">
      <c r="A32" s="557" t="s">
        <v>72</v>
      </c>
      <c r="B32" s="557"/>
      <c r="C32" s="557"/>
      <c r="D32" s="557"/>
      <c r="E32" s="557"/>
      <c r="F32" s="557"/>
      <c r="G32" s="557"/>
      <c r="H32" s="557"/>
      <c r="I32" s="557"/>
      <c r="J32" s="557"/>
      <c r="K32" s="557"/>
      <c r="L32" s="557"/>
      <c r="M32" s="557"/>
      <c r="N32" s="557"/>
      <c r="O32" s="557"/>
      <c r="P32" s="557"/>
      <c r="Q32" s="557"/>
      <c r="R32" s="557"/>
    </row>
    <row r="33" spans="1:18" ht="40.5" customHeight="1" x14ac:dyDescent="0.15">
      <c r="A33" s="505" t="s">
        <v>337</v>
      </c>
      <c r="B33" s="505"/>
      <c r="C33" s="505"/>
      <c r="D33" s="505"/>
      <c r="E33" s="505"/>
      <c r="F33" s="505"/>
      <c r="G33" s="505"/>
      <c r="H33" s="505"/>
      <c r="I33" s="505"/>
      <c r="J33" s="505"/>
      <c r="K33" s="505"/>
      <c r="L33" s="505"/>
      <c r="M33" s="505"/>
      <c r="N33" s="505"/>
      <c r="O33" s="505"/>
      <c r="P33" s="505"/>
      <c r="Q33" s="505"/>
      <c r="R33" s="74" t="s">
        <v>77</v>
      </c>
    </row>
    <row r="34" spans="1:18" ht="38.25" customHeight="1" x14ac:dyDescent="0.15">
      <c r="A34" s="17"/>
      <c r="B34" s="12"/>
      <c r="C34" s="30" t="s">
        <v>50</v>
      </c>
      <c r="D34" s="564" t="s">
        <v>82</v>
      </c>
      <c r="E34" s="564" t="s">
        <v>53</v>
      </c>
      <c r="F34" s="512" t="s">
        <v>102</v>
      </c>
      <c r="G34" s="513"/>
      <c r="H34" s="513"/>
      <c r="I34" s="513"/>
      <c r="J34" s="513"/>
      <c r="K34" s="513"/>
      <c r="L34" s="513"/>
      <c r="M34" s="513"/>
      <c r="N34" s="513"/>
      <c r="O34" s="513"/>
      <c r="P34" s="513"/>
      <c r="Q34" s="513"/>
      <c r="R34" s="514"/>
    </row>
    <row r="35" spans="1:18" ht="38.25" customHeight="1" x14ac:dyDescent="0.15">
      <c r="A35" s="18"/>
      <c r="B35" s="13"/>
      <c r="C35" s="13"/>
      <c r="D35" s="565"/>
      <c r="E35" s="565"/>
      <c r="F35" s="502" t="s">
        <v>0</v>
      </c>
      <c r="G35" s="481"/>
      <c r="H35" s="502" t="s">
        <v>1</v>
      </c>
      <c r="I35" s="503"/>
      <c r="J35" s="503"/>
      <c r="K35" s="481"/>
      <c r="L35" s="37"/>
      <c r="M35" s="510" t="s">
        <v>164</v>
      </c>
      <c r="N35" s="485" t="s">
        <v>168</v>
      </c>
      <c r="O35" s="485" t="s">
        <v>148</v>
      </c>
      <c r="P35" s="485" t="s">
        <v>150</v>
      </c>
      <c r="Q35" s="8"/>
      <c r="R35" s="39"/>
    </row>
    <row r="36" spans="1:18" ht="38.25" customHeight="1" x14ac:dyDescent="0.15">
      <c r="A36" s="26" t="s">
        <v>56</v>
      </c>
      <c r="B36" s="14"/>
      <c r="C36" s="14"/>
      <c r="D36" s="566"/>
      <c r="E36" s="566"/>
      <c r="F36" s="38" t="s">
        <v>2</v>
      </c>
      <c r="G36" s="38" t="s">
        <v>3</v>
      </c>
      <c r="H36" s="38" t="s">
        <v>2</v>
      </c>
      <c r="I36" s="151" t="s">
        <v>164</v>
      </c>
      <c r="J36" s="38" t="s">
        <v>3</v>
      </c>
      <c r="K36" s="151" t="s">
        <v>164</v>
      </c>
      <c r="L36" s="62" t="s">
        <v>4</v>
      </c>
      <c r="M36" s="511"/>
      <c r="N36" s="515"/>
      <c r="O36" s="515"/>
      <c r="P36" s="515"/>
      <c r="Q36" s="15" t="s">
        <v>5</v>
      </c>
      <c r="R36" s="28" t="s">
        <v>6</v>
      </c>
    </row>
    <row r="37" spans="1:18" ht="41.25" customHeight="1" x14ac:dyDescent="0.15">
      <c r="A37" s="455" t="s">
        <v>20</v>
      </c>
      <c r="B37" s="479"/>
      <c r="C37" s="479"/>
      <c r="D37" s="136">
        <v>18</v>
      </c>
      <c r="E37" s="136"/>
      <c r="F37" s="123"/>
      <c r="G37" s="123"/>
      <c r="H37" s="123"/>
      <c r="I37" s="123"/>
      <c r="J37" s="123"/>
      <c r="K37" s="123"/>
      <c r="L37" s="110">
        <f t="shared" ref="L37:L49" si="7">SUM(F37+G37+H37+J37)</f>
        <v>0</v>
      </c>
      <c r="M37" s="124">
        <f t="shared" ref="M37:M51" si="8">SUM(I37+K37)</f>
        <v>0</v>
      </c>
      <c r="N37" s="124"/>
      <c r="O37" s="123"/>
      <c r="P37" s="123"/>
      <c r="Q37" s="123">
        <v>4955</v>
      </c>
      <c r="R37" s="125">
        <f t="shared" ref="R37:R51" si="9">L37/Q37*100</f>
        <v>0</v>
      </c>
    </row>
    <row r="38" spans="1:18" ht="41.25" customHeight="1" x14ac:dyDescent="0.15">
      <c r="A38" s="455" t="s">
        <v>259</v>
      </c>
      <c r="B38" s="479"/>
      <c r="C38" s="528"/>
      <c r="D38" s="136">
        <v>18</v>
      </c>
      <c r="E38" s="136"/>
      <c r="F38" s="123"/>
      <c r="G38" s="123"/>
      <c r="H38" s="123"/>
      <c r="I38" s="123"/>
      <c r="J38" s="123"/>
      <c r="K38" s="123"/>
      <c r="L38" s="110">
        <f>SUM(F38+G38+H38+J38)</f>
        <v>0</v>
      </c>
      <c r="M38" s="124">
        <f>SUM(I38+K38)</f>
        <v>0</v>
      </c>
      <c r="N38" s="124"/>
      <c r="O38" s="123"/>
      <c r="P38" s="123"/>
      <c r="Q38" s="123">
        <v>4912</v>
      </c>
      <c r="R38" s="125">
        <f>L38/Q38*100</f>
        <v>0</v>
      </c>
    </row>
    <row r="39" spans="1:18" ht="41.25" customHeight="1" x14ac:dyDescent="0.15">
      <c r="A39" s="504" t="s">
        <v>365</v>
      </c>
      <c r="B39" s="479"/>
      <c r="C39" s="479"/>
      <c r="D39" s="136">
        <v>36</v>
      </c>
      <c r="E39" s="136"/>
      <c r="F39" s="123"/>
      <c r="G39" s="123"/>
      <c r="H39" s="123"/>
      <c r="I39" s="123"/>
      <c r="J39" s="123"/>
      <c r="K39" s="123"/>
      <c r="L39" s="110">
        <f>SUM(F39+G39+H39+J39)</f>
        <v>0</v>
      </c>
      <c r="M39" s="124">
        <f>SUM(I39+K39)</f>
        <v>0</v>
      </c>
      <c r="N39" s="124"/>
      <c r="O39" s="123"/>
      <c r="P39" s="123"/>
      <c r="Q39" s="123">
        <v>4796</v>
      </c>
      <c r="R39" s="125">
        <f>L39/Q39*100</f>
        <v>0</v>
      </c>
    </row>
    <row r="40" spans="1:18" ht="41.25" customHeight="1" x14ac:dyDescent="0.15">
      <c r="A40" s="504" t="s">
        <v>52</v>
      </c>
      <c r="B40" s="479"/>
      <c r="C40" s="479"/>
      <c r="D40" s="136">
        <v>18</v>
      </c>
      <c r="E40" s="136"/>
      <c r="F40" s="123"/>
      <c r="G40" s="123"/>
      <c r="H40" s="123"/>
      <c r="I40" s="123"/>
      <c r="J40" s="123"/>
      <c r="K40" s="123"/>
      <c r="L40" s="110">
        <f t="shared" si="7"/>
        <v>0</v>
      </c>
      <c r="M40" s="124">
        <f t="shared" si="8"/>
        <v>0</v>
      </c>
      <c r="N40" s="124"/>
      <c r="O40" s="123"/>
      <c r="P40" s="123"/>
      <c r="Q40" s="123">
        <v>4542</v>
      </c>
      <c r="R40" s="125">
        <f t="shared" si="9"/>
        <v>0</v>
      </c>
    </row>
    <row r="41" spans="1:18" ht="41.25" customHeight="1" x14ac:dyDescent="0.15">
      <c r="A41" s="455" t="s">
        <v>21</v>
      </c>
      <c r="B41" s="479"/>
      <c r="C41" s="479"/>
      <c r="D41" s="136">
        <v>18</v>
      </c>
      <c r="E41" s="136"/>
      <c r="F41" s="123"/>
      <c r="G41" s="123"/>
      <c r="H41" s="123"/>
      <c r="I41" s="123"/>
      <c r="J41" s="123"/>
      <c r="K41" s="123"/>
      <c r="L41" s="110">
        <f t="shared" si="7"/>
        <v>0</v>
      </c>
      <c r="M41" s="124">
        <f t="shared" si="8"/>
        <v>0</v>
      </c>
      <c r="N41" s="124"/>
      <c r="O41" s="123"/>
      <c r="P41" s="123"/>
      <c r="Q41" s="123">
        <v>4688</v>
      </c>
      <c r="R41" s="125">
        <f t="shared" si="9"/>
        <v>0</v>
      </c>
    </row>
    <row r="42" spans="1:18" ht="41.25" customHeight="1" x14ac:dyDescent="0.15">
      <c r="A42" s="455" t="s">
        <v>22</v>
      </c>
      <c r="B42" s="479"/>
      <c r="C42" s="479"/>
      <c r="D42" s="136">
        <v>18</v>
      </c>
      <c r="E42" s="136"/>
      <c r="F42" s="123"/>
      <c r="G42" s="123"/>
      <c r="H42" s="123"/>
      <c r="I42" s="123"/>
      <c r="J42" s="123"/>
      <c r="K42" s="123"/>
      <c r="L42" s="110">
        <f t="shared" si="7"/>
        <v>0</v>
      </c>
      <c r="M42" s="124">
        <f t="shared" si="8"/>
        <v>0</v>
      </c>
      <c r="N42" s="124"/>
      <c r="O42" s="123"/>
      <c r="P42" s="123"/>
      <c r="Q42" s="123">
        <v>2665</v>
      </c>
      <c r="R42" s="125">
        <f t="shared" si="9"/>
        <v>0</v>
      </c>
    </row>
    <row r="43" spans="1:18" ht="41.25" customHeight="1" x14ac:dyDescent="0.15">
      <c r="A43" s="504" t="s">
        <v>146</v>
      </c>
      <c r="B43" s="479"/>
      <c r="C43" s="479"/>
      <c r="D43" s="136">
        <v>18</v>
      </c>
      <c r="E43" s="136"/>
      <c r="F43" s="123"/>
      <c r="G43" s="123"/>
      <c r="H43" s="123"/>
      <c r="I43" s="123"/>
      <c r="J43" s="123"/>
      <c r="K43" s="123"/>
      <c r="L43" s="110">
        <f t="shared" si="7"/>
        <v>0</v>
      </c>
      <c r="M43" s="124">
        <f t="shared" si="8"/>
        <v>0</v>
      </c>
      <c r="N43" s="124"/>
      <c r="O43" s="123"/>
      <c r="P43" s="123"/>
      <c r="Q43" s="123">
        <v>3507</v>
      </c>
      <c r="R43" s="125">
        <f t="shared" si="9"/>
        <v>0</v>
      </c>
    </row>
    <row r="44" spans="1:18" ht="41.25" customHeight="1" x14ac:dyDescent="0.15">
      <c r="A44" s="455" t="s">
        <v>23</v>
      </c>
      <c r="B44" s="479"/>
      <c r="C44" s="479"/>
      <c r="D44" s="136">
        <v>18</v>
      </c>
      <c r="E44" s="136"/>
      <c r="F44" s="123"/>
      <c r="G44" s="123"/>
      <c r="H44" s="123"/>
      <c r="I44" s="123"/>
      <c r="J44" s="123"/>
      <c r="K44" s="123"/>
      <c r="L44" s="110">
        <f t="shared" si="7"/>
        <v>0</v>
      </c>
      <c r="M44" s="124">
        <f t="shared" si="8"/>
        <v>0</v>
      </c>
      <c r="N44" s="124"/>
      <c r="O44" s="123"/>
      <c r="P44" s="123"/>
      <c r="Q44" s="123">
        <v>4124</v>
      </c>
      <c r="R44" s="125">
        <f t="shared" si="9"/>
        <v>0</v>
      </c>
    </row>
    <row r="45" spans="1:18" ht="41.25" customHeight="1" x14ac:dyDescent="0.15">
      <c r="A45" s="516" t="s">
        <v>288</v>
      </c>
      <c r="B45" s="517"/>
      <c r="C45" s="518"/>
      <c r="D45" s="136">
        <v>18</v>
      </c>
      <c r="E45" s="136"/>
      <c r="F45" s="123"/>
      <c r="G45" s="123"/>
      <c r="H45" s="123"/>
      <c r="I45" s="123"/>
      <c r="J45" s="123"/>
      <c r="K45" s="123"/>
      <c r="L45" s="110">
        <f>SUM(F45+G45+H45+J45)</f>
        <v>0</v>
      </c>
      <c r="M45" s="124">
        <f>SUM(I45+K45)</f>
        <v>0</v>
      </c>
      <c r="N45" s="124"/>
      <c r="O45" s="123"/>
      <c r="P45" s="123"/>
      <c r="Q45" s="123">
        <v>4055</v>
      </c>
      <c r="R45" s="125">
        <f>L45/Q45*100</f>
        <v>0</v>
      </c>
    </row>
    <row r="46" spans="1:18" ht="41.25" customHeight="1" x14ac:dyDescent="0.15">
      <c r="A46" s="455" t="s">
        <v>24</v>
      </c>
      <c r="B46" s="479"/>
      <c r="C46" s="479"/>
      <c r="D46" s="136">
        <v>18</v>
      </c>
      <c r="E46" s="136"/>
      <c r="F46" s="123"/>
      <c r="G46" s="123"/>
      <c r="H46" s="123"/>
      <c r="I46" s="123"/>
      <c r="J46" s="123"/>
      <c r="K46" s="123"/>
      <c r="L46" s="110">
        <f t="shared" si="7"/>
        <v>0</v>
      </c>
      <c r="M46" s="124">
        <f t="shared" si="8"/>
        <v>0</v>
      </c>
      <c r="N46" s="124"/>
      <c r="O46" s="123"/>
      <c r="P46" s="123"/>
      <c r="Q46" s="123">
        <v>3984</v>
      </c>
      <c r="R46" s="125">
        <f t="shared" si="9"/>
        <v>0</v>
      </c>
    </row>
    <row r="47" spans="1:18" ht="41.25" customHeight="1" x14ac:dyDescent="0.15">
      <c r="A47" s="455" t="s">
        <v>269</v>
      </c>
      <c r="B47" s="479"/>
      <c r="C47" s="479"/>
      <c r="D47" s="136">
        <v>36</v>
      </c>
      <c r="E47" s="136"/>
      <c r="F47" s="123"/>
      <c r="G47" s="123"/>
      <c r="H47" s="123"/>
      <c r="I47" s="123"/>
      <c r="J47" s="123"/>
      <c r="K47" s="123"/>
      <c r="L47" s="110">
        <f>SUM(F47+G47+H47+J47)</f>
        <v>0</v>
      </c>
      <c r="M47" s="124">
        <f>SUM(I47+K47)</f>
        <v>0</v>
      </c>
      <c r="N47" s="124"/>
      <c r="O47" s="123"/>
      <c r="P47" s="123"/>
      <c r="Q47" s="123">
        <v>3730</v>
      </c>
      <c r="R47" s="125">
        <f>L47/Q47*100</f>
        <v>0</v>
      </c>
    </row>
    <row r="48" spans="1:18" ht="41.25" customHeight="1" x14ac:dyDescent="0.15">
      <c r="A48" s="455" t="s">
        <v>25</v>
      </c>
      <c r="B48" s="479"/>
      <c r="C48" s="479"/>
      <c r="D48" s="136">
        <v>18</v>
      </c>
      <c r="E48" s="136"/>
      <c r="F48" s="123"/>
      <c r="G48" s="123"/>
      <c r="H48" s="123"/>
      <c r="I48" s="123"/>
      <c r="J48" s="123"/>
      <c r="K48" s="123"/>
      <c r="L48" s="110">
        <f t="shared" si="7"/>
        <v>0</v>
      </c>
      <c r="M48" s="124">
        <f t="shared" si="8"/>
        <v>0</v>
      </c>
      <c r="N48" s="124"/>
      <c r="O48" s="123"/>
      <c r="P48" s="123"/>
      <c r="Q48" s="123">
        <v>3061</v>
      </c>
      <c r="R48" s="125">
        <f t="shared" si="9"/>
        <v>0</v>
      </c>
    </row>
    <row r="49" spans="1:18" ht="41.25" customHeight="1" x14ac:dyDescent="0.15">
      <c r="A49" s="455" t="s">
        <v>27</v>
      </c>
      <c r="B49" s="479"/>
      <c r="C49" s="479"/>
      <c r="D49" s="136">
        <v>27</v>
      </c>
      <c r="E49" s="136"/>
      <c r="F49" s="123"/>
      <c r="G49" s="123"/>
      <c r="H49" s="123"/>
      <c r="I49" s="123"/>
      <c r="J49" s="123"/>
      <c r="K49" s="123"/>
      <c r="L49" s="110">
        <f t="shared" si="7"/>
        <v>0</v>
      </c>
      <c r="M49" s="124">
        <f t="shared" si="8"/>
        <v>0</v>
      </c>
      <c r="N49" s="124"/>
      <c r="O49" s="123"/>
      <c r="P49" s="123"/>
      <c r="Q49" s="123">
        <v>5589</v>
      </c>
      <c r="R49" s="125">
        <f t="shared" si="9"/>
        <v>0</v>
      </c>
    </row>
    <row r="50" spans="1:18" ht="41.25" customHeight="1" x14ac:dyDescent="0.15">
      <c r="A50" s="455" t="s">
        <v>153</v>
      </c>
      <c r="B50" s="479"/>
      <c r="C50" s="479"/>
      <c r="D50" s="136">
        <v>36</v>
      </c>
      <c r="E50" s="136"/>
      <c r="F50" s="123"/>
      <c r="G50" s="123"/>
      <c r="H50" s="123"/>
      <c r="I50" s="123"/>
      <c r="J50" s="123"/>
      <c r="K50" s="123"/>
      <c r="L50" s="110">
        <f>SUM(F50+G50+H50+J50)</f>
        <v>0</v>
      </c>
      <c r="M50" s="124">
        <f t="shared" si="8"/>
        <v>0</v>
      </c>
      <c r="N50" s="124"/>
      <c r="O50" s="123"/>
      <c r="P50" s="123"/>
      <c r="Q50" s="123">
        <v>8449</v>
      </c>
      <c r="R50" s="125">
        <f t="shared" si="9"/>
        <v>0</v>
      </c>
    </row>
    <row r="51" spans="1:18" ht="41.25" customHeight="1" x14ac:dyDescent="0.15">
      <c r="A51" s="504" t="s">
        <v>205</v>
      </c>
      <c r="B51" s="479"/>
      <c r="C51" s="479"/>
      <c r="D51" s="136">
        <v>18</v>
      </c>
      <c r="E51" s="209"/>
      <c r="F51" s="127"/>
      <c r="G51" s="127"/>
      <c r="H51" s="127"/>
      <c r="I51" s="127"/>
      <c r="J51" s="127"/>
      <c r="K51" s="127"/>
      <c r="L51" s="110">
        <f>SUM(F51+G51+H51+J51)</f>
        <v>0</v>
      </c>
      <c r="M51" s="124">
        <f t="shared" si="8"/>
        <v>0</v>
      </c>
      <c r="N51" s="124"/>
      <c r="O51" s="123"/>
      <c r="P51" s="123"/>
      <c r="Q51" s="127">
        <v>4201</v>
      </c>
      <c r="R51" s="125">
        <f t="shared" si="9"/>
        <v>0</v>
      </c>
    </row>
    <row r="52" spans="1:18" ht="41.25" customHeight="1" x14ac:dyDescent="0.15">
      <c r="A52" s="455"/>
      <c r="B52" s="479"/>
      <c r="C52" s="479"/>
      <c r="D52" s="140" t="s">
        <v>19</v>
      </c>
      <c r="E52" s="140"/>
      <c r="F52" s="147" t="s">
        <v>28</v>
      </c>
      <c r="G52" s="147" t="s">
        <v>14</v>
      </c>
      <c r="H52" s="147" t="s">
        <v>14</v>
      </c>
      <c r="I52" s="147"/>
      <c r="J52" s="147" t="s">
        <v>14</v>
      </c>
      <c r="K52" s="147"/>
      <c r="L52" s="148" t="s">
        <v>14</v>
      </c>
      <c r="M52" s="148"/>
      <c r="N52" s="148"/>
      <c r="O52" s="123"/>
      <c r="P52" s="123"/>
      <c r="Q52" s="123" t="s">
        <v>14</v>
      </c>
      <c r="R52" s="149" t="s">
        <v>14</v>
      </c>
    </row>
    <row r="53" spans="1:18" ht="41.25" customHeight="1" x14ac:dyDescent="0.15">
      <c r="A53" s="455"/>
      <c r="B53" s="479"/>
      <c r="C53" s="479"/>
      <c r="D53" s="140"/>
      <c r="E53" s="140"/>
      <c r="F53" s="147"/>
      <c r="G53" s="147"/>
      <c r="H53" s="147"/>
      <c r="I53" s="147"/>
      <c r="J53" s="147"/>
      <c r="K53" s="147"/>
      <c r="L53" s="148"/>
      <c r="M53" s="148"/>
      <c r="N53" s="148"/>
      <c r="O53" s="123"/>
      <c r="P53" s="123"/>
      <c r="Q53" s="123"/>
      <c r="R53" s="149"/>
    </row>
    <row r="54" spans="1:18" ht="41.25" customHeight="1" x14ac:dyDescent="0.15">
      <c r="A54" s="455"/>
      <c r="B54" s="479"/>
      <c r="C54" s="479"/>
      <c r="D54" s="140"/>
      <c r="E54" s="140"/>
      <c r="F54" s="147"/>
      <c r="G54" s="147"/>
      <c r="H54" s="147"/>
      <c r="I54" s="147"/>
      <c r="J54" s="147"/>
      <c r="K54" s="147"/>
      <c r="L54" s="148"/>
      <c r="M54" s="148"/>
      <c r="N54" s="148"/>
      <c r="O54" s="123"/>
      <c r="P54" s="123"/>
      <c r="Q54" s="123"/>
      <c r="R54" s="149"/>
    </row>
    <row r="55" spans="1:18" ht="41.25" customHeight="1" x14ac:dyDescent="0.15">
      <c r="A55" s="455"/>
      <c r="B55" s="479"/>
      <c r="C55" s="479"/>
      <c r="D55" s="140"/>
      <c r="E55" s="140"/>
      <c r="F55" s="147"/>
      <c r="G55" s="147"/>
      <c r="H55" s="147"/>
      <c r="I55" s="147"/>
      <c r="J55" s="147"/>
      <c r="K55" s="147"/>
      <c r="L55" s="148"/>
      <c r="M55" s="148"/>
      <c r="N55" s="148"/>
      <c r="O55" s="123"/>
      <c r="P55" s="123"/>
      <c r="Q55" s="123"/>
      <c r="R55" s="149"/>
    </row>
    <row r="56" spans="1:18" ht="41.25" customHeight="1" x14ac:dyDescent="0.15">
      <c r="A56" s="455"/>
      <c r="B56" s="479"/>
      <c r="C56" s="479"/>
      <c r="D56" s="140"/>
      <c r="E56" s="140"/>
      <c r="F56" s="147"/>
      <c r="G56" s="147"/>
      <c r="H56" s="147"/>
      <c r="I56" s="147"/>
      <c r="J56" s="147"/>
      <c r="K56" s="147"/>
      <c r="L56" s="148"/>
      <c r="M56" s="148"/>
      <c r="N56" s="148"/>
      <c r="O56" s="123"/>
      <c r="P56" s="123"/>
      <c r="Q56" s="123"/>
      <c r="R56" s="149"/>
    </row>
    <row r="57" spans="1:18" ht="41.25" customHeight="1" x14ac:dyDescent="0.15">
      <c r="A57" s="494" t="s">
        <v>204</v>
      </c>
      <c r="B57" s="524"/>
      <c r="C57" s="525"/>
      <c r="D57" s="137">
        <f t="shared" ref="D57:Q57" si="10">SUM(D37:D51)</f>
        <v>333</v>
      </c>
      <c r="E57" s="137">
        <f t="shared" si="10"/>
        <v>0</v>
      </c>
      <c r="F57" s="128">
        <f t="shared" si="10"/>
        <v>0</v>
      </c>
      <c r="G57" s="128">
        <f t="shared" si="10"/>
        <v>0</v>
      </c>
      <c r="H57" s="128">
        <f t="shared" si="10"/>
        <v>0</v>
      </c>
      <c r="I57" s="128">
        <f t="shared" si="10"/>
        <v>0</v>
      </c>
      <c r="J57" s="128">
        <f t="shared" si="10"/>
        <v>0</v>
      </c>
      <c r="K57" s="128">
        <f t="shared" si="10"/>
        <v>0</v>
      </c>
      <c r="L57" s="128">
        <f t="shared" si="10"/>
        <v>0</v>
      </c>
      <c r="M57" s="128">
        <f t="shared" si="10"/>
        <v>0</v>
      </c>
      <c r="N57" s="128">
        <f t="shared" si="10"/>
        <v>0</v>
      </c>
      <c r="O57" s="128">
        <f t="shared" si="10"/>
        <v>0</v>
      </c>
      <c r="P57" s="128">
        <f t="shared" si="10"/>
        <v>0</v>
      </c>
      <c r="Q57" s="128">
        <f t="shared" si="10"/>
        <v>67258</v>
      </c>
      <c r="R57" s="80">
        <f>L57/Q57*100</f>
        <v>0</v>
      </c>
    </row>
    <row r="58" spans="1:18" ht="41.25" customHeight="1" x14ac:dyDescent="0.15">
      <c r="A58" s="500" t="s">
        <v>15</v>
      </c>
      <c r="B58" s="468"/>
      <c r="C58" s="501"/>
      <c r="D58" s="141"/>
      <c r="E58" s="141"/>
      <c r="F58" s="448" t="e">
        <f t="shared" ref="F58:K58" si="11">F57/$L$57*100</f>
        <v>#DIV/0!</v>
      </c>
      <c r="G58" s="448" t="e">
        <f t="shared" si="11"/>
        <v>#DIV/0!</v>
      </c>
      <c r="H58" s="448" t="e">
        <f t="shared" si="11"/>
        <v>#DIV/0!</v>
      </c>
      <c r="I58" s="448" t="e">
        <f t="shared" si="11"/>
        <v>#DIV/0!</v>
      </c>
      <c r="J58" s="448" t="e">
        <f t="shared" si="11"/>
        <v>#DIV/0!</v>
      </c>
      <c r="K58" s="448" t="e">
        <f t="shared" si="11"/>
        <v>#DIV/0!</v>
      </c>
      <c r="L58" s="117"/>
      <c r="M58" s="117"/>
      <c r="N58" s="117"/>
      <c r="O58" s="117"/>
      <c r="P58" s="117"/>
      <c r="Q58" s="117"/>
      <c r="R58" s="125"/>
    </row>
    <row r="59" spans="1:18" ht="41.25" customHeight="1" x14ac:dyDescent="0.15">
      <c r="A59" s="487" t="s">
        <v>16</v>
      </c>
      <c r="B59" s="488"/>
      <c r="C59" s="489"/>
      <c r="D59" s="141"/>
      <c r="E59" s="141"/>
      <c r="F59" s="117">
        <f>F57/15</f>
        <v>0</v>
      </c>
      <c r="G59" s="117">
        <f t="shared" ref="G59:P59" si="12">G57/15</f>
        <v>0</v>
      </c>
      <c r="H59" s="117">
        <f t="shared" si="12"/>
        <v>0</v>
      </c>
      <c r="I59" s="117">
        <f t="shared" si="12"/>
        <v>0</v>
      </c>
      <c r="J59" s="117">
        <f t="shared" si="12"/>
        <v>0</v>
      </c>
      <c r="K59" s="117">
        <f t="shared" si="12"/>
        <v>0</v>
      </c>
      <c r="L59" s="117">
        <f t="shared" si="12"/>
        <v>0</v>
      </c>
      <c r="M59" s="117">
        <f t="shared" si="12"/>
        <v>0</v>
      </c>
      <c r="N59" s="117">
        <f t="shared" si="12"/>
        <v>0</v>
      </c>
      <c r="O59" s="117">
        <f t="shared" si="12"/>
        <v>0</v>
      </c>
      <c r="P59" s="117">
        <f t="shared" si="12"/>
        <v>0</v>
      </c>
      <c r="Q59" s="117"/>
      <c r="R59" s="125"/>
    </row>
    <row r="60" spans="1:18" ht="41.25" customHeight="1" x14ac:dyDescent="0.15">
      <c r="A60" s="487" t="s">
        <v>17</v>
      </c>
      <c r="B60" s="488"/>
      <c r="C60" s="489"/>
      <c r="D60" s="276" t="s">
        <v>192</v>
      </c>
      <c r="E60" s="141"/>
      <c r="F60" s="117">
        <f>F57/$D$57*18</f>
        <v>0</v>
      </c>
      <c r="G60" s="117">
        <f t="shared" ref="G60:P60" si="13">G57/$D$57*18</f>
        <v>0</v>
      </c>
      <c r="H60" s="117">
        <f t="shared" si="13"/>
        <v>0</v>
      </c>
      <c r="I60" s="117">
        <f t="shared" si="13"/>
        <v>0</v>
      </c>
      <c r="J60" s="117">
        <f t="shared" si="13"/>
        <v>0</v>
      </c>
      <c r="K60" s="117">
        <f t="shared" si="13"/>
        <v>0</v>
      </c>
      <c r="L60" s="117">
        <f t="shared" si="13"/>
        <v>0</v>
      </c>
      <c r="M60" s="117">
        <f t="shared" si="13"/>
        <v>0</v>
      </c>
      <c r="N60" s="117">
        <f t="shared" si="13"/>
        <v>0</v>
      </c>
      <c r="O60" s="117">
        <f t="shared" si="13"/>
        <v>0</v>
      </c>
      <c r="P60" s="117">
        <f t="shared" si="13"/>
        <v>0</v>
      </c>
      <c r="Q60" s="117"/>
      <c r="R60" s="125"/>
    </row>
    <row r="61" spans="1:18" ht="41.25" customHeight="1" x14ac:dyDescent="0.15">
      <c r="A61" s="487" t="s">
        <v>60</v>
      </c>
      <c r="B61" s="488"/>
      <c r="C61" s="489"/>
      <c r="D61" s="250">
        <v>333</v>
      </c>
      <c r="E61" s="250">
        <v>461</v>
      </c>
      <c r="F61" s="131">
        <v>14945</v>
      </c>
      <c r="G61" s="131">
        <v>2557</v>
      </c>
      <c r="H61" s="131">
        <v>41940</v>
      </c>
      <c r="I61" s="132">
        <v>558</v>
      </c>
      <c r="J61" s="131">
        <v>7816</v>
      </c>
      <c r="K61" s="132">
        <v>198</v>
      </c>
      <c r="L61" s="183">
        <f>SUM(F61+G61+H61+J61)</f>
        <v>67258</v>
      </c>
      <c r="M61" s="183">
        <f>SUM(I61+K61)</f>
        <v>756</v>
      </c>
      <c r="N61" s="223">
        <v>53214</v>
      </c>
      <c r="O61" s="131">
        <v>589</v>
      </c>
      <c r="P61" s="131">
        <v>18580</v>
      </c>
      <c r="Q61" s="134" t="s">
        <v>14</v>
      </c>
      <c r="R61" s="150"/>
    </row>
    <row r="62" spans="1:18" ht="38.25" customHeight="1" x14ac:dyDescent="0.15">
      <c r="A62" s="458" t="s">
        <v>224</v>
      </c>
      <c r="B62" s="459"/>
      <c r="C62" s="459"/>
      <c r="D62" s="459"/>
      <c r="E62" s="459"/>
      <c r="F62" s="459"/>
      <c r="G62" s="459"/>
      <c r="H62" s="459"/>
      <c r="I62" s="459"/>
      <c r="J62" s="459"/>
      <c r="K62" s="459"/>
      <c r="L62" s="459"/>
      <c r="M62" s="459"/>
      <c r="N62" s="459"/>
      <c r="O62" s="459"/>
      <c r="P62" s="459"/>
      <c r="Q62" s="459"/>
      <c r="R62" s="459"/>
    </row>
    <row r="63" spans="1:18" ht="37.5" customHeight="1" x14ac:dyDescent="0.15">
      <c r="A63" s="505" t="s">
        <v>338</v>
      </c>
      <c r="B63" s="505"/>
      <c r="C63" s="505"/>
      <c r="D63" s="505"/>
      <c r="E63" s="505"/>
      <c r="F63" s="505"/>
      <c r="G63" s="505"/>
      <c r="H63" s="505"/>
      <c r="I63" s="505"/>
      <c r="J63" s="505"/>
      <c r="K63" s="505"/>
      <c r="L63" s="505"/>
      <c r="M63" s="505"/>
      <c r="N63" s="505"/>
      <c r="O63" s="505"/>
      <c r="P63" s="505"/>
      <c r="Q63" s="505"/>
      <c r="R63" s="74" t="s">
        <v>77</v>
      </c>
    </row>
    <row r="64" spans="1:18" ht="37.5" customHeight="1" x14ac:dyDescent="0.15">
      <c r="A64" s="17"/>
      <c r="B64" s="12"/>
      <c r="C64" s="30" t="s">
        <v>50</v>
      </c>
      <c r="D64" s="564" t="s">
        <v>82</v>
      </c>
      <c r="E64" s="564" t="s">
        <v>53</v>
      </c>
      <c r="F64" s="512" t="s">
        <v>102</v>
      </c>
      <c r="G64" s="513"/>
      <c r="H64" s="513"/>
      <c r="I64" s="513"/>
      <c r="J64" s="513"/>
      <c r="K64" s="513"/>
      <c r="L64" s="513"/>
      <c r="M64" s="513"/>
      <c r="N64" s="513"/>
      <c r="O64" s="513"/>
      <c r="P64" s="513"/>
      <c r="Q64" s="513"/>
      <c r="R64" s="514"/>
    </row>
    <row r="65" spans="1:18" ht="37.5" customHeight="1" x14ac:dyDescent="0.15">
      <c r="A65" s="18"/>
      <c r="B65" s="13"/>
      <c r="C65" s="13"/>
      <c r="D65" s="565"/>
      <c r="E65" s="565"/>
      <c r="F65" s="502" t="s">
        <v>0</v>
      </c>
      <c r="G65" s="481"/>
      <c r="H65" s="502" t="s">
        <v>1</v>
      </c>
      <c r="I65" s="503"/>
      <c r="J65" s="503"/>
      <c r="K65" s="481"/>
      <c r="L65" s="37"/>
      <c r="M65" s="510" t="s">
        <v>164</v>
      </c>
      <c r="N65" s="485" t="s">
        <v>168</v>
      </c>
      <c r="O65" s="485" t="s">
        <v>148</v>
      </c>
      <c r="P65" s="485" t="s">
        <v>150</v>
      </c>
      <c r="Q65" s="8"/>
      <c r="R65" s="39"/>
    </row>
    <row r="66" spans="1:18" ht="37.5" customHeight="1" x14ac:dyDescent="0.15">
      <c r="A66" s="26" t="s">
        <v>56</v>
      </c>
      <c r="B66" s="14"/>
      <c r="C66" s="14"/>
      <c r="D66" s="566"/>
      <c r="E66" s="566"/>
      <c r="F66" s="38" t="s">
        <v>2</v>
      </c>
      <c r="G66" s="38" t="s">
        <v>3</v>
      </c>
      <c r="H66" s="38" t="s">
        <v>2</v>
      </c>
      <c r="I66" s="151" t="s">
        <v>164</v>
      </c>
      <c r="J66" s="38" t="s">
        <v>3</v>
      </c>
      <c r="K66" s="151" t="s">
        <v>164</v>
      </c>
      <c r="L66" s="62" t="s">
        <v>4</v>
      </c>
      <c r="M66" s="511"/>
      <c r="N66" s="515"/>
      <c r="O66" s="515"/>
      <c r="P66" s="515"/>
      <c r="Q66" s="15" t="s">
        <v>5</v>
      </c>
      <c r="R66" s="28" t="s">
        <v>6</v>
      </c>
    </row>
    <row r="67" spans="1:18" ht="36.75" customHeight="1" x14ac:dyDescent="0.15">
      <c r="A67" s="455" t="s">
        <v>29</v>
      </c>
      <c r="B67" s="456"/>
      <c r="C67" s="456"/>
      <c r="D67" s="136">
        <v>18</v>
      </c>
      <c r="E67" s="136"/>
      <c r="F67" s="123"/>
      <c r="G67" s="123"/>
      <c r="H67" s="123"/>
      <c r="I67" s="123"/>
      <c r="J67" s="123"/>
      <c r="K67" s="123"/>
      <c r="L67" s="110">
        <f>SUM(F67+G67+H67+J67)</f>
        <v>0</v>
      </c>
      <c r="M67" s="124">
        <f>SUM(I67+K67)</f>
        <v>0</v>
      </c>
      <c r="N67" s="124"/>
      <c r="O67" s="123"/>
      <c r="P67" s="123"/>
      <c r="Q67" s="123">
        <v>2500</v>
      </c>
      <c r="R67" s="125">
        <f t="shared" ref="R67:R80" si="14">L67/Q67*100</f>
        <v>0</v>
      </c>
    </row>
    <row r="68" spans="1:18" ht="36.75" customHeight="1" x14ac:dyDescent="0.15">
      <c r="A68" s="455" t="s">
        <v>71</v>
      </c>
      <c r="B68" s="456"/>
      <c r="C68" s="456"/>
      <c r="D68" s="136">
        <v>27</v>
      </c>
      <c r="E68" s="136"/>
      <c r="F68" s="123"/>
      <c r="G68" s="123"/>
      <c r="H68" s="123"/>
      <c r="I68" s="123"/>
      <c r="J68" s="123"/>
      <c r="K68" s="123"/>
      <c r="L68" s="110">
        <f t="shared" ref="L68:L80" si="15">SUM(F68+G68+H68+J68)</f>
        <v>0</v>
      </c>
      <c r="M68" s="124">
        <f t="shared" ref="M68:M80" si="16">SUM(I68+K68)</f>
        <v>0</v>
      </c>
      <c r="N68" s="124"/>
      <c r="O68" s="123"/>
      <c r="P68" s="123"/>
      <c r="Q68" s="123">
        <v>5668</v>
      </c>
      <c r="R68" s="125">
        <f t="shared" si="14"/>
        <v>0</v>
      </c>
    </row>
    <row r="69" spans="1:18" ht="36.75" customHeight="1" x14ac:dyDescent="0.15">
      <c r="A69" s="504" t="s">
        <v>238</v>
      </c>
      <c r="B69" s="456"/>
      <c r="C69" s="457"/>
      <c r="D69" s="136">
        <v>18</v>
      </c>
      <c r="E69" s="136"/>
      <c r="F69" s="123"/>
      <c r="G69" s="123"/>
      <c r="H69" s="123"/>
      <c r="I69" s="123"/>
      <c r="J69" s="123"/>
      <c r="K69" s="123"/>
      <c r="L69" s="110">
        <f t="shared" si="15"/>
        <v>0</v>
      </c>
      <c r="M69" s="124">
        <f t="shared" si="16"/>
        <v>0</v>
      </c>
      <c r="N69" s="124"/>
      <c r="O69" s="123"/>
      <c r="P69" s="123"/>
      <c r="Q69" s="123">
        <v>4216</v>
      </c>
      <c r="R69" s="125">
        <f t="shared" si="14"/>
        <v>0</v>
      </c>
    </row>
    <row r="70" spans="1:18" ht="36.75" customHeight="1" x14ac:dyDescent="0.15">
      <c r="A70" s="455" t="s">
        <v>30</v>
      </c>
      <c r="B70" s="456"/>
      <c r="C70" s="456"/>
      <c r="D70" s="136">
        <v>18</v>
      </c>
      <c r="E70" s="136"/>
      <c r="F70" s="123"/>
      <c r="G70" s="123"/>
      <c r="H70" s="123"/>
      <c r="I70" s="123"/>
      <c r="J70" s="123"/>
      <c r="K70" s="123"/>
      <c r="L70" s="110">
        <f t="shared" si="15"/>
        <v>0</v>
      </c>
      <c r="M70" s="124">
        <f t="shared" si="16"/>
        <v>0</v>
      </c>
      <c r="N70" s="124"/>
      <c r="O70" s="123"/>
      <c r="P70" s="123"/>
      <c r="Q70" s="123">
        <v>3703</v>
      </c>
      <c r="R70" s="125">
        <f t="shared" si="14"/>
        <v>0</v>
      </c>
    </row>
    <row r="71" spans="1:18" ht="36.75" customHeight="1" x14ac:dyDescent="0.15">
      <c r="A71" s="455" t="s">
        <v>31</v>
      </c>
      <c r="B71" s="456"/>
      <c r="C71" s="456"/>
      <c r="D71" s="136">
        <v>18</v>
      </c>
      <c r="E71" s="136"/>
      <c r="F71" s="123"/>
      <c r="G71" s="123"/>
      <c r="H71" s="123"/>
      <c r="I71" s="123"/>
      <c r="J71" s="123"/>
      <c r="K71" s="123"/>
      <c r="L71" s="110">
        <f t="shared" si="15"/>
        <v>0</v>
      </c>
      <c r="M71" s="124">
        <f t="shared" si="16"/>
        <v>0</v>
      </c>
      <c r="N71" s="124"/>
      <c r="O71" s="123"/>
      <c r="P71" s="123"/>
      <c r="Q71" s="123">
        <v>3439</v>
      </c>
      <c r="R71" s="125">
        <f t="shared" si="14"/>
        <v>0</v>
      </c>
    </row>
    <row r="72" spans="1:18" ht="36.75" customHeight="1" x14ac:dyDescent="0.15">
      <c r="A72" s="455" t="s">
        <v>32</v>
      </c>
      <c r="B72" s="456"/>
      <c r="C72" s="456"/>
      <c r="D72" s="136">
        <v>18</v>
      </c>
      <c r="E72" s="136"/>
      <c r="F72" s="123"/>
      <c r="G72" s="123"/>
      <c r="H72" s="123"/>
      <c r="I72" s="123"/>
      <c r="J72" s="123"/>
      <c r="K72" s="123"/>
      <c r="L72" s="110">
        <f t="shared" si="15"/>
        <v>0</v>
      </c>
      <c r="M72" s="124">
        <f t="shared" si="16"/>
        <v>0</v>
      </c>
      <c r="N72" s="124"/>
      <c r="O72" s="123"/>
      <c r="P72" s="123"/>
      <c r="Q72" s="123">
        <v>2445</v>
      </c>
      <c r="R72" s="125">
        <f t="shared" si="14"/>
        <v>0</v>
      </c>
    </row>
    <row r="73" spans="1:18" ht="36.75" customHeight="1" x14ac:dyDescent="0.15">
      <c r="A73" s="455" t="s">
        <v>33</v>
      </c>
      <c r="B73" s="479"/>
      <c r="C73" s="479"/>
      <c r="D73" s="136">
        <v>27</v>
      </c>
      <c r="E73" s="136"/>
      <c r="F73" s="123"/>
      <c r="G73" s="123"/>
      <c r="H73" s="123"/>
      <c r="I73" s="123"/>
      <c r="J73" s="123"/>
      <c r="K73" s="123"/>
      <c r="L73" s="110">
        <f t="shared" si="15"/>
        <v>0</v>
      </c>
      <c r="M73" s="124">
        <f t="shared" si="16"/>
        <v>0</v>
      </c>
      <c r="N73" s="124"/>
      <c r="O73" s="123"/>
      <c r="P73" s="123"/>
      <c r="Q73" s="123">
        <v>4643</v>
      </c>
      <c r="R73" s="125">
        <f t="shared" si="14"/>
        <v>0</v>
      </c>
    </row>
    <row r="74" spans="1:18" ht="36.75" customHeight="1" x14ac:dyDescent="0.15">
      <c r="A74" s="455" t="s">
        <v>34</v>
      </c>
      <c r="B74" s="456"/>
      <c r="C74" s="456"/>
      <c r="D74" s="136">
        <v>27</v>
      </c>
      <c r="E74" s="136"/>
      <c r="F74" s="123"/>
      <c r="G74" s="123"/>
      <c r="H74" s="123"/>
      <c r="I74" s="123"/>
      <c r="J74" s="123"/>
      <c r="K74" s="123"/>
      <c r="L74" s="110">
        <f t="shared" si="15"/>
        <v>0</v>
      </c>
      <c r="M74" s="124">
        <f t="shared" si="16"/>
        <v>0</v>
      </c>
      <c r="N74" s="124"/>
      <c r="O74" s="123"/>
      <c r="P74" s="123"/>
      <c r="Q74" s="123">
        <v>6206</v>
      </c>
      <c r="R74" s="125">
        <f t="shared" si="14"/>
        <v>0</v>
      </c>
    </row>
    <row r="75" spans="1:18" ht="36.75" customHeight="1" x14ac:dyDescent="0.15">
      <c r="A75" s="455" t="s">
        <v>35</v>
      </c>
      <c r="B75" s="456"/>
      <c r="C75" s="456"/>
      <c r="D75" s="136">
        <v>18</v>
      </c>
      <c r="E75" s="136"/>
      <c r="F75" s="123"/>
      <c r="G75" s="123"/>
      <c r="H75" s="123"/>
      <c r="I75" s="123"/>
      <c r="J75" s="123"/>
      <c r="K75" s="123"/>
      <c r="L75" s="110">
        <f t="shared" si="15"/>
        <v>0</v>
      </c>
      <c r="M75" s="124">
        <f t="shared" si="16"/>
        <v>0</v>
      </c>
      <c r="N75" s="124"/>
      <c r="O75" s="123"/>
      <c r="P75" s="123"/>
      <c r="Q75" s="123">
        <v>2282</v>
      </c>
      <c r="R75" s="125">
        <f t="shared" si="14"/>
        <v>0</v>
      </c>
    </row>
    <row r="76" spans="1:18" ht="36.75" customHeight="1" x14ac:dyDescent="0.15">
      <c r="A76" s="455" t="s">
        <v>49</v>
      </c>
      <c r="B76" s="456"/>
      <c r="C76" s="456"/>
      <c r="D76" s="136">
        <v>18</v>
      </c>
      <c r="E76" s="136"/>
      <c r="F76" s="123"/>
      <c r="G76" s="123"/>
      <c r="H76" s="123"/>
      <c r="I76" s="123"/>
      <c r="J76" s="123"/>
      <c r="K76" s="123"/>
      <c r="L76" s="110">
        <f t="shared" si="15"/>
        <v>0</v>
      </c>
      <c r="M76" s="124">
        <f t="shared" si="16"/>
        <v>0</v>
      </c>
      <c r="N76" s="124"/>
      <c r="O76" s="123"/>
      <c r="P76" s="123"/>
      <c r="Q76" s="123">
        <v>2894</v>
      </c>
      <c r="R76" s="125">
        <f t="shared" si="14"/>
        <v>0</v>
      </c>
    </row>
    <row r="77" spans="1:18" ht="36.75" customHeight="1" x14ac:dyDescent="0.15">
      <c r="A77" s="455" t="s">
        <v>36</v>
      </c>
      <c r="B77" s="456"/>
      <c r="C77" s="456"/>
      <c r="D77" s="136">
        <v>18</v>
      </c>
      <c r="E77" s="136"/>
      <c r="F77" s="123"/>
      <c r="G77" s="123"/>
      <c r="H77" s="123"/>
      <c r="I77" s="123"/>
      <c r="J77" s="123"/>
      <c r="K77" s="123"/>
      <c r="L77" s="110">
        <f t="shared" si="15"/>
        <v>0</v>
      </c>
      <c r="M77" s="124">
        <f t="shared" si="16"/>
        <v>0</v>
      </c>
      <c r="N77" s="124"/>
      <c r="O77" s="123"/>
      <c r="P77" s="123"/>
      <c r="Q77" s="123">
        <v>4299</v>
      </c>
      <c r="R77" s="125">
        <f t="shared" si="14"/>
        <v>0</v>
      </c>
    </row>
    <row r="78" spans="1:18" ht="36.75" customHeight="1" x14ac:dyDescent="0.15">
      <c r="A78" s="455" t="s">
        <v>84</v>
      </c>
      <c r="B78" s="456"/>
      <c r="C78" s="456"/>
      <c r="D78" s="136">
        <v>18</v>
      </c>
      <c r="E78" s="136"/>
      <c r="F78" s="123"/>
      <c r="G78" s="123"/>
      <c r="H78" s="123"/>
      <c r="I78" s="123"/>
      <c r="J78" s="123"/>
      <c r="K78" s="123"/>
      <c r="L78" s="110">
        <f t="shared" si="15"/>
        <v>0</v>
      </c>
      <c r="M78" s="124">
        <f t="shared" si="16"/>
        <v>0</v>
      </c>
      <c r="N78" s="124"/>
      <c r="O78" s="123"/>
      <c r="P78" s="123"/>
      <c r="Q78" s="123">
        <v>4859</v>
      </c>
      <c r="R78" s="125">
        <f t="shared" si="14"/>
        <v>0</v>
      </c>
    </row>
    <row r="79" spans="1:18" ht="36.75" customHeight="1" x14ac:dyDescent="0.15">
      <c r="A79" s="455" t="s">
        <v>235</v>
      </c>
      <c r="B79" s="456"/>
      <c r="C79" s="457"/>
      <c r="D79" s="136">
        <v>18</v>
      </c>
      <c r="E79" s="136"/>
      <c r="F79" s="123"/>
      <c r="G79" s="123"/>
      <c r="H79" s="123"/>
      <c r="I79" s="123"/>
      <c r="J79" s="123"/>
      <c r="K79" s="123"/>
      <c r="L79" s="110">
        <f>SUM(F79+G79+H79+J79)</f>
        <v>0</v>
      </c>
      <c r="M79" s="124">
        <f>SUM(I79+K79)</f>
        <v>0</v>
      </c>
      <c r="N79" s="124"/>
      <c r="O79" s="123"/>
      <c r="P79" s="123"/>
      <c r="Q79" s="123">
        <v>4991</v>
      </c>
      <c r="R79" s="125">
        <f>L79/Q79*100</f>
        <v>0</v>
      </c>
    </row>
    <row r="80" spans="1:18" ht="36.75" customHeight="1" x14ac:dyDescent="0.15">
      <c r="A80" s="455" t="s">
        <v>37</v>
      </c>
      <c r="B80" s="456"/>
      <c r="C80" s="456"/>
      <c r="D80" s="136">
        <v>27</v>
      </c>
      <c r="E80" s="136"/>
      <c r="F80" s="123"/>
      <c r="G80" s="123"/>
      <c r="H80" s="123"/>
      <c r="I80" s="123"/>
      <c r="J80" s="123"/>
      <c r="K80" s="123"/>
      <c r="L80" s="110">
        <f t="shared" si="15"/>
        <v>0</v>
      </c>
      <c r="M80" s="124">
        <f t="shared" si="16"/>
        <v>0</v>
      </c>
      <c r="N80" s="124"/>
      <c r="O80" s="123"/>
      <c r="P80" s="123"/>
      <c r="Q80" s="123">
        <v>6490</v>
      </c>
      <c r="R80" s="125">
        <f t="shared" si="14"/>
        <v>0</v>
      </c>
    </row>
    <row r="81" spans="1:18" ht="36.75" customHeight="1" x14ac:dyDescent="0.15">
      <c r="A81" s="504" t="s">
        <v>208</v>
      </c>
      <c r="B81" s="479"/>
      <c r="C81" s="479"/>
      <c r="D81" s="136" t="s">
        <v>207</v>
      </c>
      <c r="E81" s="136"/>
      <c r="F81" s="123"/>
      <c r="G81" s="123"/>
      <c r="H81" s="123"/>
      <c r="I81" s="123"/>
      <c r="J81" s="123"/>
      <c r="K81" s="123"/>
      <c r="L81" s="110"/>
      <c r="M81" s="110"/>
      <c r="N81" s="110"/>
      <c r="O81" s="123"/>
      <c r="P81" s="123"/>
      <c r="Q81" s="123"/>
      <c r="R81" s="125"/>
    </row>
    <row r="82" spans="1:18" ht="36.75" customHeight="1" x14ac:dyDescent="0.15">
      <c r="A82" s="455"/>
      <c r="B82" s="479"/>
      <c r="C82" s="479"/>
      <c r="D82" s="136"/>
      <c r="E82" s="136"/>
      <c r="F82" s="123"/>
      <c r="G82" s="123"/>
      <c r="H82" s="123"/>
      <c r="I82" s="123"/>
      <c r="J82" s="123"/>
      <c r="K82" s="123"/>
      <c r="L82" s="110"/>
      <c r="M82" s="110"/>
      <c r="N82" s="110"/>
      <c r="O82" s="123"/>
      <c r="P82" s="123"/>
      <c r="Q82" s="123"/>
      <c r="R82" s="125"/>
    </row>
    <row r="83" spans="1:18" ht="36.75" customHeight="1" x14ac:dyDescent="0.15">
      <c r="A83" s="455"/>
      <c r="B83" s="479"/>
      <c r="C83" s="479"/>
      <c r="D83" s="136"/>
      <c r="E83" s="136"/>
      <c r="F83" s="123"/>
      <c r="G83" s="123"/>
      <c r="H83" s="123"/>
      <c r="I83" s="123"/>
      <c r="J83" s="123"/>
      <c r="K83" s="123"/>
      <c r="L83" s="110"/>
      <c r="M83" s="110"/>
      <c r="N83" s="110"/>
      <c r="O83" s="123"/>
      <c r="P83" s="123"/>
      <c r="Q83" s="123"/>
      <c r="R83" s="125"/>
    </row>
    <row r="84" spans="1:18" ht="36.75" customHeight="1" x14ac:dyDescent="0.15">
      <c r="A84" s="455"/>
      <c r="B84" s="479"/>
      <c r="C84" s="479"/>
      <c r="D84" s="136"/>
      <c r="E84" s="136"/>
      <c r="F84" s="123"/>
      <c r="G84" s="123"/>
      <c r="H84" s="123"/>
      <c r="I84" s="123"/>
      <c r="J84" s="123"/>
      <c r="K84" s="123"/>
      <c r="L84" s="110"/>
      <c r="M84" s="110"/>
      <c r="N84" s="110"/>
      <c r="O84" s="123"/>
      <c r="P84" s="123"/>
      <c r="Q84" s="123"/>
      <c r="R84" s="125"/>
    </row>
    <row r="85" spans="1:18" ht="36.75" customHeight="1" x14ac:dyDescent="0.15">
      <c r="A85" s="494" t="s">
        <v>367</v>
      </c>
      <c r="B85" s="495"/>
      <c r="C85" s="496"/>
      <c r="D85" s="137">
        <f t="shared" ref="D85:Q85" si="17">SUM(D67:D80)</f>
        <v>288</v>
      </c>
      <c r="E85" s="137">
        <f t="shared" si="17"/>
        <v>0</v>
      </c>
      <c r="F85" s="128">
        <f t="shared" si="17"/>
        <v>0</v>
      </c>
      <c r="G85" s="128">
        <f t="shared" si="17"/>
        <v>0</v>
      </c>
      <c r="H85" s="128">
        <f t="shared" si="17"/>
        <v>0</v>
      </c>
      <c r="I85" s="128">
        <f t="shared" si="17"/>
        <v>0</v>
      </c>
      <c r="J85" s="128">
        <f t="shared" si="17"/>
        <v>0</v>
      </c>
      <c r="K85" s="128">
        <f t="shared" si="17"/>
        <v>0</v>
      </c>
      <c r="L85" s="128">
        <f t="shared" si="17"/>
        <v>0</v>
      </c>
      <c r="M85" s="128">
        <f t="shared" si="17"/>
        <v>0</v>
      </c>
      <c r="N85" s="128">
        <f t="shared" si="17"/>
        <v>0</v>
      </c>
      <c r="O85" s="128">
        <f t="shared" si="17"/>
        <v>0</v>
      </c>
      <c r="P85" s="128">
        <f t="shared" si="17"/>
        <v>0</v>
      </c>
      <c r="Q85" s="128">
        <f t="shared" si="17"/>
        <v>58635</v>
      </c>
      <c r="R85" s="80">
        <f>L85/Q85*100</f>
        <v>0</v>
      </c>
    </row>
    <row r="86" spans="1:18" ht="36.75" customHeight="1" x14ac:dyDescent="0.15">
      <c r="A86" s="500" t="s">
        <v>15</v>
      </c>
      <c r="B86" s="468"/>
      <c r="C86" s="501"/>
      <c r="D86" s="138"/>
      <c r="E86" s="138"/>
      <c r="F86" s="448" t="e">
        <f t="shared" ref="F86:K86" si="18">F85/$L$85*100</f>
        <v>#DIV/0!</v>
      </c>
      <c r="G86" s="448" t="e">
        <f t="shared" si="18"/>
        <v>#DIV/0!</v>
      </c>
      <c r="H86" s="448" t="e">
        <f t="shared" si="18"/>
        <v>#DIV/0!</v>
      </c>
      <c r="I86" s="448" t="e">
        <f t="shared" si="18"/>
        <v>#DIV/0!</v>
      </c>
      <c r="J86" s="448" t="e">
        <f t="shared" si="18"/>
        <v>#DIV/0!</v>
      </c>
      <c r="K86" s="448" t="e">
        <f t="shared" si="18"/>
        <v>#DIV/0!</v>
      </c>
      <c r="L86" s="117"/>
      <c r="M86" s="117"/>
      <c r="N86" s="117"/>
      <c r="O86" s="117"/>
      <c r="P86" s="117"/>
      <c r="Q86" s="117"/>
      <c r="R86" s="130"/>
    </row>
    <row r="87" spans="1:18" ht="36.75" customHeight="1" x14ac:dyDescent="0.15">
      <c r="A87" s="487" t="s">
        <v>16</v>
      </c>
      <c r="B87" s="488"/>
      <c r="C87" s="489"/>
      <c r="D87" s="138"/>
      <c r="E87" s="138"/>
      <c r="F87" s="117">
        <f>F85/14</f>
        <v>0</v>
      </c>
      <c r="G87" s="117">
        <f t="shared" ref="G87:P87" si="19">G85/14</f>
        <v>0</v>
      </c>
      <c r="H87" s="117">
        <f t="shared" si="19"/>
        <v>0</v>
      </c>
      <c r="I87" s="117">
        <f t="shared" si="19"/>
        <v>0</v>
      </c>
      <c r="J87" s="117">
        <f t="shared" si="19"/>
        <v>0</v>
      </c>
      <c r="K87" s="117">
        <f t="shared" si="19"/>
        <v>0</v>
      </c>
      <c r="L87" s="117">
        <f t="shared" si="19"/>
        <v>0</v>
      </c>
      <c r="M87" s="117">
        <f t="shared" si="19"/>
        <v>0</v>
      </c>
      <c r="N87" s="117">
        <f t="shared" si="19"/>
        <v>0</v>
      </c>
      <c r="O87" s="117">
        <f t="shared" si="19"/>
        <v>0</v>
      </c>
      <c r="P87" s="117">
        <f t="shared" si="19"/>
        <v>0</v>
      </c>
      <c r="Q87" s="117"/>
      <c r="R87" s="130"/>
    </row>
    <row r="88" spans="1:18" ht="36.75" customHeight="1" x14ac:dyDescent="0.15">
      <c r="A88" s="487" t="s">
        <v>17</v>
      </c>
      <c r="B88" s="488"/>
      <c r="C88" s="489"/>
      <c r="D88" s="138"/>
      <c r="E88" s="138"/>
      <c r="F88" s="117">
        <f>F85/$D$85*18</f>
        <v>0</v>
      </c>
      <c r="G88" s="117">
        <f t="shared" ref="G88:P88" si="20">G85/$D$85*18</f>
        <v>0</v>
      </c>
      <c r="H88" s="117">
        <f t="shared" si="20"/>
        <v>0</v>
      </c>
      <c r="I88" s="117">
        <f t="shared" si="20"/>
        <v>0</v>
      </c>
      <c r="J88" s="117">
        <f t="shared" si="20"/>
        <v>0</v>
      </c>
      <c r="K88" s="117">
        <f t="shared" si="20"/>
        <v>0</v>
      </c>
      <c r="L88" s="117">
        <f t="shared" si="20"/>
        <v>0</v>
      </c>
      <c r="M88" s="117">
        <f t="shared" si="20"/>
        <v>0</v>
      </c>
      <c r="N88" s="117">
        <f t="shared" si="20"/>
        <v>0</v>
      </c>
      <c r="O88" s="117">
        <f t="shared" si="20"/>
        <v>0</v>
      </c>
      <c r="P88" s="117">
        <f t="shared" si="20"/>
        <v>0</v>
      </c>
      <c r="Q88" s="117"/>
      <c r="R88" s="130"/>
    </row>
    <row r="89" spans="1:18" ht="36.75" customHeight="1" x14ac:dyDescent="0.15">
      <c r="A89" s="487" t="s">
        <v>60</v>
      </c>
      <c r="B89" s="488"/>
      <c r="C89" s="489"/>
      <c r="D89" s="341">
        <v>288</v>
      </c>
      <c r="E89" s="341">
        <v>426</v>
      </c>
      <c r="F89" s="339">
        <v>12344</v>
      </c>
      <c r="G89" s="339">
        <v>1650</v>
      </c>
      <c r="H89" s="339">
        <v>38345</v>
      </c>
      <c r="I89" s="340">
        <v>258</v>
      </c>
      <c r="J89" s="339">
        <v>6296</v>
      </c>
      <c r="K89" s="340">
        <v>115</v>
      </c>
      <c r="L89" s="300">
        <f>SUM(F89+G89+H89+J89)</f>
        <v>58635</v>
      </c>
      <c r="M89" s="183">
        <f>SUM(I89+K89)</f>
        <v>373</v>
      </c>
      <c r="N89" s="301">
        <v>40816</v>
      </c>
      <c r="O89" s="339">
        <v>850</v>
      </c>
      <c r="P89" s="339">
        <v>14666</v>
      </c>
      <c r="Q89" s="133" t="s">
        <v>72</v>
      </c>
      <c r="R89" s="135"/>
    </row>
    <row r="90" spans="1:18" ht="36.75" customHeight="1" x14ac:dyDescent="0.15">
      <c r="A90" s="458" t="s">
        <v>368</v>
      </c>
      <c r="B90" s="458"/>
      <c r="C90" s="458"/>
      <c r="D90" s="458"/>
      <c r="E90" s="458"/>
      <c r="F90" s="458"/>
      <c r="G90" s="458"/>
      <c r="H90" s="458"/>
      <c r="I90" s="458"/>
      <c r="J90" s="458"/>
      <c r="K90" s="458"/>
      <c r="L90" s="458"/>
      <c r="M90" s="458"/>
      <c r="N90" s="458"/>
      <c r="O90" s="458"/>
      <c r="P90" s="458"/>
      <c r="Q90" s="458"/>
      <c r="R90" s="458"/>
    </row>
    <row r="91" spans="1:18" ht="36" customHeight="1" x14ac:dyDescent="0.15">
      <c r="A91" s="505" t="s">
        <v>339</v>
      </c>
      <c r="B91" s="505"/>
      <c r="C91" s="505"/>
      <c r="D91" s="505"/>
      <c r="E91" s="505"/>
      <c r="F91" s="505"/>
      <c r="G91" s="505"/>
      <c r="H91" s="505"/>
      <c r="I91" s="505"/>
      <c r="J91" s="505"/>
      <c r="K91" s="505"/>
      <c r="L91" s="505"/>
      <c r="M91" s="505"/>
      <c r="N91" s="505"/>
      <c r="O91" s="505"/>
      <c r="P91" s="505"/>
      <c r="Q91" s="505"/>
      <c r="R91" s="74" t="s">
        <v>77</v>
      </c>
    </row>
    <row r="92" spans="1:18" ht="36" customHeight="1" x14ac:dyDescent="0.15">
      <c r="A92" s="17"/>
      <c r="B92" s="12"/>
      <c r="C92" s="30" t="s">
        <v>50</v>
      </c>
      <c r="D92" s="564" t="s">
        <v>82</v>
      </c>
      <c r="E92" s="564" t="s">
        <v>53</v>
      </c>
      <c r="F92" s="512" t="s">
        <v>102</v>
      </c>
      <c r="G92" s="513"/>
      <c r="H92" s="513"/>
      <c r="I92" s="513"/>
      <c r="J92" s="513"/>
      <c r="K92" s="513"/>
      <c r="L92" s="513"/>
      <c r="M92" s="513"/>
      <c r="N92" s="513"/>
      <c r="O92" s="513"/>
      <c r="P92" s="513"/>
      <c r="Q92" s="513"/>
      <c r="R92" s="514"/>
    </row>
    <row r="93" spans="1:18" ht="36" customHeight="1" x14ac:dyDescent="0.15">
      <c r="A93" s="18"/>
      <c r="B93" s="13"/>
      <c r="C93" s="13"/>
      <c r="D93" s="565"/>
      <c r="E93" s="565"/>
      <c r="F93" s="502" t="s">
        <v>0</v>
      </c>
      <c r="G93" s="481"/>
      <c r="H93" s="502" t="s">
        <v>1</v>
      </c>
      <c r="I93" s="503"/>
      <c r="J93" s="503"/>
      <c r="K93" s="481"/>
      <c r="L93" s="37"/>
      <c r="M93" s="510" t="s">
        <v>164</v>
      </c>
      <c r="N93" s="485" t="s">
        <v>168</v>
      </c>
      <c r="O93" s="485" t="s">
        <v>148</v>
      </c>
      <c r="P93" s="485" t="s">
        <v>150</v>
      </c>
      <c r="Q93" s="8"/>
      <c r="R93" s="39"/>
    </row>
    <row r="94" spans="1:18" ht="38.25" customHeight="1" x14ac:dyDescent="0.15">
      <c r="A94" s="26" t="s">
        <v>56</v>
      </c>
      <c r="B94" s="14"/>
      <c r="C94" s="14"/>
      <c r="D94" s="566"/>
      <c r="E94" s="566"/>
      <c r="F94" s="38" t="s">
        <v>2</v>
      </c>
      <c r="G94" s="38" t="s">
        <v>3</v>
      </c>
      <c r="H94" s="38" t="s">
        <v>2</v>
      </c>
      <c r="I94" s="151" t="s">
        <v>164</v>
      </c>
      <c r="J94" s="38" t="s">
        <v>3</v>
      </c>
      <c r="K94" s="151" t="s">
        <v>164</v>
      </c>
      <c r="L94" s="62" t="s">
        <v>4</v>
      </c>
      <c r="M94" s="511"/>
      <c r="N94" s="515"/>
      <c r="O94" s="515"/>
      <c r="P94" s="515"/>
      <c r="Q94" s="15" t="s">
        <v>5</v>
      </c>
      <c r="R94" s="28" t="s">
        <v>6</v>
      </c>
    </row>
    <row r="95" spans="1:18" ht="37.5" customHeight="1" x14ac:dyDescent="0.15">
      <c r="A95" s="504" t="s">
        <v>190</v>
      </c>
      <c r="B95" s="456"/>
      <c r="C95" s="456"/>
      <c r="D95" s="136">
        <v>18</v>
      </c>
      <c r="E95" s="136"/>
      <c r="F95" s="123"/>
      <c r="G95" s="123"/>
      <c r="H95" s="123"/>
      <c r="I95" s="123"/>
      <c r="J95" s="123"/>
      <c r="K95" s="123"/>
      <c r="L95" s="110">
        <f>SUM(F95+G95+H95+J95)</f>
        <v>0</v>
      </c>
      <c r="M95" s="124">
        <f>SUM(I95+K95)</f>
        <v>0</v>
      </c>
      <c r="N95" s="124"/>
      <c r="O95" s="123"/>
      <c r="P95" s="123"/>
      <c r="Q95" s="123">
        <v>4100</v>
      </c>
      <c r="R95" s="125">
        <f>L95/Q95*100</f>
        <v>0</v>
      </c>
    </row>
    <row r="96" spans="1:18" ht="37.5" customHeight="1" x14ac:dyDescent="0.15">
      <c r="A96" s="504" t="s">
        <v>59</v>
      </c>
      <c r="B96" s="456"/>
      <c r="C96" s="456"/>
      <c r="D96" s="136">
        <v>18</v>
      </c>
      <c r="E96" s="136"/>
      <c r="F96" s="123"/>
      <c r="G96" s="123"/>
      <c r="H96" s="123"/>
      <c r="I96" s="123"/>
      <c r="J96" s="123"/>
      <c r="K96" s="123"/>
      <c r="L96" s="110">
        <f t="shared" ref="L96:L111" si="21">SUM(F96+G96+H96+J96)</f>
        <v>0</v>
      </c>
      <c r="M96" s="124">
        <f t="shared" ref="M96:M111" si="22">SUM(I96+K96)</f>
        <v>0</v>
      </c>
      <c r="N96" s="124"/>
      <c r="O96" s="123"/>
      <c r="P96" s="123"/>
      <c r="Q96" s="123">
        <v>4686</v>
      </c>
      <c r="R96" s="125">
        <f>L96/Q96*100</f>
        <v>0</v>
      </c>
    </row>
    <row r="97" spans="1:19" ht="37.5" customHeight="1" x14ac:dyDescent="0.15">
      <c r="A97" s="455" t="s">
        <v>92</v>
      </c>
      <c r="B97" s="456"/>
      <c r="C97" s="456"/>
      <c r="D97" s="136">
        <v>36</v>
      </c>
      <c r="E97" s="136"/>
      <c r="F97" s="123"/>
      <c r="G97" s="123"/>
      <c r="H97" s="123"/>
      <c r="I97" s="123"/>
      <c r="J97" s="123"/>
      <c r="K97" s="123"/>
      <c r="L97" s="110">
        <f t="shared" si="21"/>
        <v>0</v>
      </c>
      <c r="M97" s="124">
        <f t="shared" si="22"/>
        <v>0</v>
      </c>
      <c r="N97" s="124"/>
      <c r="O97" s="123"/>
      <c r="P97" s="123"/>
      <c r="Q97" s="123">
        <v>5851</v>
      </c>
      <c r="R97" s="125">
        <f t="shared" ref="R97:R111" si="23">L97/Q97*100</f>
        <v>0</v>
      </c>
    </row>
    <row r="98" spans="1:19" ht="37.5" customHeight="1" x14ac:dyDescent="0.15">
      <c r="A98" s="455" t="s">
        <v>38</v>
      </c>
      <c r="B98" s="456"/>
      <c r="C98" s="456"/>
      <c r="D98" s="136">
        <v>18</v>
      </c>
      <c r="E98" s="136"/>
      <c r="F98" s="123"/>
      <c r="G98" s="123"/>
      <c r="H98" s="123"/>
      <c r="I98" s="123"/>
      <c r="J98" s="123"/>
      <c r="K98" s="123"/>
      <c r="L98" s="110">
        <f t="shared" si="21"/>
        <v>0</v>
      </c>
      <c r="M98" s="124">
        <f t="shared" si="22"/>
        <v>0</v>
      </c>
      <c r="N98" s="124"/>
      <c r="O98" s="123"/>
      <c r="P98" s="123"/>
      <c r="Q98" s="123">
        <v>4618</v>
      </c>
      <c r="R98" s="125">
        <f t="shared" si="23"/>
        <v>0</v>
      </c>
    </row>
    <row r="99" spans="1:19" ht="37.5" customHeight="1" x14ac:dyDescent="0.15">
      <c r="A99" s="504" t="s">
        <v>83</v>
      </c>
      <c r="B99" s="456"/>
      <c r="C99" s="457"/>
      <c r="D99" s="136">
        <v>18</v>
      </c>
      <c r="E99" s="136"/>
      <c r="F99" s="123"/>
      <c r="G99" s="123"/>
      <c r="H99" s="123"/>
      <c r="I99" s="123"/>
      <c r="J99" s="123"/>
      <c r="K99" s="123"/>
      <c r="L99" s="110">
        <f t="shared" si="21"/>
        <v>0</v>
      </c>
      <c r="M99" s="124">
        <f t="shared" si="22"/>
        <v>0</v>
      </c>
      <c r="N99" s="124"/>
      <c r="O99" s="123"/>
      <c r="P99" s="123"/>
      <c r="Q99" s="127">
        <v>4827</v>
      </c>
      <c r="R99" s="125">
        <f t="shared" si="23"/>
        <v>0</v>
      </c>
    </row>
    <row r="100" spans="1:19" ht="37.5" customHeight="1" x14ac:dyDescent="0.15">
      <c r="A100" s="504" t="s">
        <v>121</v>
      </c>
      <c r="B100" s="456"/>
      <c r="C100" s="456"/>
      <c r="D100" s="136">
        <v>27</v>
      </c>
      <c r="E100" s="136"/>
      <c r="F100" s="123"/>
      <c r="G100" s="123"/>
      <c r="H100" s="123"/>
      <c r="I100" s="123"/>
      <c r="J100" s="123"/>
      <c r="K100" s="123"/>
      <c r="L100" s="110">
        <f t="shared" si="21"/>
        <v>0</v>
      </c>
      <c r="M100" s="124">
        <f t="shared" si="22"/>
        <v>0</v>
      </c>
      <c r="N100" s="124"/>
      <c r="O100" s="123"/>
      <c r="P100" s="123"/>
      <c r="Q100" s="123">
        <v>7226</v>
      </c>
      <c r="R100" s="125">
        <f t="shared" si="23"/>
        <v>0</v>
      </c>
    </row>
    <row r="101" spans="1:19" ht="37.5" customHeight="1" x14ac:dyDescent="0.15">
      <c r="A101" s="504" t="s">
        <v>89</v>
      </c>
      <c r="B101" s="456"/>
      <c r="C101" s="456"/>
      <c r="D101" s="136">
        <v>18</v>
      </c>
      <c r="E101" s="136"/>
      <c r="F101" s="123"/>
      <c r="G101" s="123"/>
      <c r="H101" s="123"/>
      <c r="I101" s="123"/>
      <c r="J101" s="123"/>
      <c r="K101" s="123"/>
      <c r="L101" s="110">
        <f t="shared" si="21"/>
        <v>0</v>
      </c>
      <c r="M101" s="124">
        <f t="shared" si="22"/>
        <v>0</v>
      </c>
      <c r="N101" s="124"/>
      <c r="O101" s="123"/>
      <c r="P101" s="123"/>
      <c r="Q101" s="123">
        <v>3220</v>
      </c>
      <c r="R101" s="125">
        <f t="shared" si="23"/>
        <v>0</v>
      </c>
    </row>
    <row r="102" spans="1:19" ht="37.5" customHeight="1" x14ac:dyDescent="0.15">
      <c r="A102" s="455" t="s">
        <v>90</v>
      </c>
      <c r="B102" s="456"/>
      <c r="C102" s="456"/>
      <c r="D102" s="136">
        <v>36</v>
      </c>
      <c r="E102" s="136"/>
      <c r="F102" s="123"/>
      <c r="G102" s="123"/>
      <c r="H102" s="123"/>
      <c r="I102" s="123"/>
      <c r="J102" s="123"/>
      <c r="K102" s="123"/>
      <c r="L102" s="110">
        <f t="shared" si="21"/>
        <v>0</v>
      </c>
      <c r="M102" s="124">
        <f t="shared" si="22"/>
        <v>0</v>
      </c>
      <c r="N102" s="124"/>
      <c r="O102" s="123"/>
      <c r="P102" s="123"/>
      <c r="Q102" s="123">
        <v>4090</v>
      </c>
      <c r="R102" s="125">
        <f t="shared" si="23"/>
        <v>0</v>
      </c>
    </row>
    <row r="103" spans="1:19" ht="37.5" customHeight="1" x14ac:dyDescent="0.15">
      <c r="A103" s="455" t="s">
        <v>91</v>
      </c>
      <c r="B103" s="456"/>
      <c r="C103" s="456"/>
      <c r="D103" s="136">
        <v>18</v>
      </c>
      <c r="E103" s="136"/>
      <c r="F103" s="123"/>
      <c r="G103" s="123"/>
      <c r="H103" s="123"/>
      <c r="I103" s="123"/>
      <c r="J103" s="123"/>
      <c r="K103" s="123"/>
      <c r="L103" s="110">
        <f t="shared" si="21"/>
        <v>0</v>
      </c>
      <c r="M103" s="124">
        <f t="shared" si="22"/>
        <v>0</v>
      </c>
      <c r="N103" s="124"/>
      <c r="O103" s="123"/>
      <c r="P103" s="401"/>
      <c r="Q103" s="123">
        <v>2696</v>
      </c>
      <c r="R103" s="125">
        <f t="shared" si="23"/>
        <v>0</v>
      </c>
    </row>
    <row r="104" spans="1:19" ht="37.5" customHeight="1" x14ac:dyDescent="0.15">
      <c r="A104" s="455" t="s">
        <v>143</v>
      </c>
      <c r="B104" s="456"/>
      <c r="C104" s="456"/>
      <c r="D104" s="136">
        <v>18</v>
      </c>
      <c r="E104" s="136"/>
      <c r="F104" s="123"/>
      <c r="G104" s="123"/>
      <c r="H104" s="123"/>
      <c r="I104" s="123"/>
      <c r="J104" s="123"/>
      <c r="K104" s="123"/>
      <c r="L104" s="110">
        <f t="shared" si="21"/>
        <v>0</v>
      </c>
      <c r="M104" s="124">
        <f t="shared" si="22"/>
        <v>0</v>
      </c>
      <c r="N104" s="124"/>
      <c r="O104" s="123"/>
      <c r="P104" s="123"/>
      <c r="Q104" s="123">
        <v>4648</v>
      </c>
      <c r="R104" s="125">
        <f t="shared" si="23"/>
        <v>0</v>
      </c>
    </row>
    <row r="105" spans="1:19" ht="37.5" customHeight="1" x14ac:dyDescent="0.15">
      <c r="A105" s="455" t="s">
        <v>39</v>
      </c>
      <c r="B105" s="456"/>
      <c r="C105" s="456"/>
      <c r="D105" s="136">
        <v>27</v>
      </c>
      <c r="E105" s="136"/>
      <c r="F105" s="123"/>
      <c r="G105" s="123"/>
      <c r="H105" s="123"/>
      <c r="I105" s="123"/>
      <c r="J105" s="123"/>
      <c r="K105" s="123"/>
      <c r="L105" s="110">
        <f t="shared" si="21"/>
        <v>0</v>
      </c>
      <c r="M105" s="124">
        <f t="shared" si="22"/>
        <v>0</v>
      </c>
      <c r="N105" s="124"/>
      <c r="O105" s="123"/>
      <c r="P105" s="123"/>
      <c r="Q105" s="123">
        <v>4592</v>
      </c>
      <c r="R105" s="125">
        <f t="shared" si="23"/>
        <v>0</v>
      </c>
    </row>
    <row r="106" spans="1:19" ht="37.5" customHeight="1" x14ac:dyDescent="0.15">
      <c r="A106" s="455" t="s">
        <v>40</v>
      </c>
      <c r="B106" s="456"/>
      <c r="C106" s="456"/>
      <c r="D106" s="136">
        <v>27</v>
      </c>
      <c r="E106" s="136"/>
      <c r="F106" s="123"/>
      <c r="G106" s="123"/>
      <c r="H106" s="123"/>
      <c r="I106" s="123"/>
      <c r="J106" s="123"/>
      <c r="K106" s="123"/>
      <c r="L106" s="110">
        <f t="shared" si="21"/>
        <v>0</v>
      </c>
      <c r="M106" s="124">
        <f t="shared" si="22"/>
        <v>0</v>
      </c>
      <c r="N106" s="124"/>
      <c r="O106" s="123"/>
      <c r="P106" s="123"/>
      <c r="Q106" s="123">
        <v>4909</v>
      </c>
      <c r="R106" s="125">
        <f t="shared" si="23"/>
        <v>0</v>
      </c>
    </row>
    <row r="107" spans="1:19" ht="37.5" customHeight="1" x14ac:dyDescent="0.15">
      <c r="A107" s="455" t="s">
        <v>41</v>
      </c>
      <c r="B107" s="456"/>
      <c r="C107" s="456"/>
      <c r="D107" s="136">
        <v>18</v>
      </c>
      <c r="E107" s="136"/>
      <c r="F107" s="123"/>
      <c r="G107" s="123"/>
      <c r="H107" s="123"/>
      <c r="I107" s="123"/>
      <c r="J107" s="123"/>
      <c r="K107" s="123"/>
      <c r="L107" s="110">
        <f t="shared" si="21"/>
        <v>0</v>
      </c>
      <c r="M107" s="124">
        <f t="shared" si="22"/>
        <v>0</v>
      </c>
      <c r="N107" s="124"/>
      <c r="O107" s="123"/>
      <c r="P107" s="123"/>
      <c r="Q107" s="123">
        <v>3924</v>
      </c>
      <c r="R107" s="125">
        <f t="shared" si="23"/>
        <v>0</v>
      </c>
    </row>
    <row r="108" spans="1:19" ht="37.5" customHeight="1" x14ac:dyDescent="0.15">
      <c r="A108" s="455" t="s">
        <v>42</v>
      </c>
      <c r="B108" s="456"/>
      <c r="C108" s="456"/>
      <c r="D108" s="136">
        <v>18</v>
      </c>
      <c r="E108" s="136"/>
      <c r="F108" s="123"/>
      <c r="G108" s="123"/>
      <c r="H108" s="123"/>
      <c r="I108" s="123"/>
      <c r="J108" s="123"/>
      <c r="K108" s="123"/>
      <c r="L108" s="110">
        <f t="shared" si="21"/>
        <v>0</v>
      </c>
      <c r="M108" s="124">
        <f t="shared" si="22"/>
        <v>0</v>
      </c>
      <c r="N108" s="124"/>
      <c r="O108" s="123"/>
      <c r="P108" s="123"/>
      <c r="Q108" s="123">
        <v>2473</v>
      </c>
      <c r="R108" s="125">
        <f t="shared" si="23"/>
        <v>0</v>
      </c>
    </row>
    <row r="109" spans="1:19" ht="37.5" customHeight="1" x14ac:dyDescent="0.15">
      <c r="A109" s="455" t="s">
        <v>43</v>
      </c>
      <c r="B109" s="456"/>
      <c r="C109" s="456"/>
      <c r="D109" s="136">
        <v>27</v>
      </c>
      <c r="E109" s="136"/>
      <c r="F109" s="123"/>
      <c r="G109" s="123"/>
      <c r="H109" s="123"/>
      <c r="I109" s="123"/>
      <c r="J109" s="123"/>
      <c r="K109" s="123"/>
      <c r="L109" s="110">
        <f t="shared" si="21"/>
        <v>0</v>
      </c>
      <c r="M109" s="124">
        <f t="shared" si="22"/>
        <v>0</v>
      </c>
      <c r="N109" s="124"/>
      <c r="O109" s="123"/>
      <c r="P109" s="123"/>
      <c r="Q109" s="123">
        <v>5166</v>
      </c>
      <c r="R109" s="125">
        <f t="shared" si="23"/>
        <v>0</v>
      </c>
    </row>
    <row r="110" spans="1:19" ht="37.5" customHeight="1" x14ac:dyDescent="0.15">
      <c r="A110" s="455" t="s">
        <v>44</v>
      </c>
      <c r="B110" s="456"/>
      <c r="C110" s="456"/>
      <c r="D110" s="136">
        <v>18</v>
      </c>
      <c r="E110" s="136"/>
      <c r="F110" s="123"/>
      <c r="G110" s="123"/>
      <c r="H110" s="123"/>
      <c r="I110" s="123"/>
      <c r="J110" s="123"/>
      <c r="K110" s="123"/>
      <c r="L110" s="110">
        <f t="shared" si="21"/>
        <v>0</v>
      </c>
      <c r="M110" s="124">
        <f t="shared" si="22"/>
        <v>0</v>
      </c>
      <c r="N110" s="124"/>
      <c r="O110" s="123"/>
      <c r="P110" s="123"/>
      <c r="Q110" s="123">
        <v>4422</v>
      </c>
      <c r="R110" s="125">
        <f t="shared" si="23"/>
        <v>0</v>
      </c>
    </row>
    <row r="111" spans="1:19" ht="37.5" customHeight="1" x14ac:dyDescent="0.15">
      <c r="A111" s="455" t="s">
        <v>46</v>
      </c>
      <c r="B111" s="456"/>
      <c r="C111" s="456"/>
      <c r="D111" s="136">
        <v>18</v>
      </c>
      <c r="E111" s="136"/>
      <c r="F111" s="123"/>
      <c r="G111" s="123"/>
      <c r="H111" s="123"/>
      <c r="I111" s="123"/>
      <c r="J111" s="123"/>
      <c r="K111" s="123"/>
      <c r="L111" s="110">
        <f t="shared" si="21"/>
        <v>0</v>
      </c>
      <c r="M111" s="124">
        <f t="shared" si="22"/>
        <v>0</v>
      </c>
      <c r="N111" s="124"/>
      <c r="O111" s="123"/>
      <c r="P111" s="123"/>
      <c r="Q111" s="123">
        <v>3364</v>
      </c>
      <c r="R111" s="125">
        <f t="shared" si="23"/>
        <v>0</v>
      </c>
    </row>
    <row r="112" spans="1:19" ht="37.5" customHeight="1" x14ac:dyDescent="0.15">
      <c r="A112" s="455"/>
      <c r="B112" s="479"/>
      <c r="C112" s="479"/>
      <c r="D112" s="140" t="s">
        <v>19</v>
      </c>
      <c r="E112" s="140"/>
      <c r="F112" s="147" t="s">
        <v>19</v>
      </c>
      <c r="G112" s="147" t="s">
        <v>19</v>
      </c>
      <c r="H112" s="147" t="s">
        <v>19</v>
      </c>
      <c r="I112" s="147"/>
      <c r="J112" s="147" t="s">
        <v>19</v>
      </c>
      <c r="K112" s="147"/>
      <c r="L112" s="148" t="s">
        <v>14</v>
      </c>
      <c r="M112" s="148"/>
      <c r="N112" s="148"/>
      <c r="O112" s="123"/>
      <c r="P112" s="123"/>
      <c r="Q112" s="123" t="s">
        <v>14</v>
      </c>
      <c r="R112" s="149" t="s">
        <v>14</v>
      </c>
      <c r="S112" s="3"/>
    </row>
    <row r="113" spans="1:19" ht="37.5" customHeight="1" x14ac:dyDescent="0.15">
      <c r="A113" s="455"/>
      <c r="B113" s="479"/>
      <c r="C113" s="479"/>
      <c r="D113" s="140"/>
      <c r="E113" s="140"/>
      <c r="F113" s="147"/>
      <c r="G113" s="147"/>
      <c r="H113" s="147"/>
      <c r="I113" s="147"/>
      <c r="J113" s="147"/>
      <c r="K113" s="147"/>
      <c r="L113" s="148"/>
      <c r="M113" s="148"/>
      <c r="N113" s="148"/>
      <c r="O113" s="123"/>
      <c r="P113" s="123"/>
      <c r="Q113" s="123"/>
      <c r="R113" s="149"/>
      <c r="S113" s="3"/>
    </row>
    <row r="114" spans="1:19" ht="37.5" customHeight="1" x14ac:dyDescent="0.15">
      <c r="A114" s="455"/>
      <c r="B114" s="479"/>
      <c r="C114" s="479"/>
      <c r="D114" s="140"/>
      <c r="E114" s="140"/>
      <c r="F114" s="147"/>
      <c r="G114" s="147"/>
      <c r="H114" s="147"/>
      <c r="I114" s="147"/>
      <c r="J114" s="147"/>
      <c r="K114" s="147"/>
      <c r="L114" s="148"/>
      <c r="M114" s="148"/>
      <c r="N114" s="148"/>
      <c r="O114" s="123"/>
      <c r="P114" s="123"/>
      <c r="Q114" s="123"/>
      <c r="R114" s="149"/>
    </row>
    <row r="115" spans="1:19" ht="37.5" customHeight="1" x14ac:dyDescent="0.15">
      <c r="A115" s="455"/>
      <c r="B115" s="479"/>
      <c r="C115" s="479"/>
      <c r="D115" s="140" t="s">
        <v>19</v>
      </c>
      <c r="E115" s="140"/>
      <c r="F115" s="147" t="s">
        <v>19</v>
      </c>
      <c r="G115" s="147" t="s">
        <v>19</v>
      </c>
      <c r="H115" s="147" t="s">
        <v>19</v>
      </c>
      <c r="I115" s="147"/>
      <c r="J115" s="147" t="s">
        <v>19</v>
      </c>
      <c r="K115" s="147"/>
      <c r="L115" s="148" t="s">
        <v>14</v>
      </c>
      <c r="M115" s="148"/>
      <c r="N115" s="148"/>
      <c r="O115" s="123"/>
      <c r="P115" s="123"/>
      <c r="Q115" s="123" t="s">
        <v>14</v>
      </c>
      <c r="R115" s="149" t="s">
        <v>14</v>
      </c>
    </row>
    <row r="116" spans="1:19" ht="37.5" customHeight="1" x14ac:dyDescent="0.15">
      <c r="A116" s="494" t="s">
        <v>360</v>
      </c>
      <c r="B116" s="495"/>
      <c r="C116" s="496"/>
      <c r="D116" s="137">
        <f t="shared" ref="D116:Q116" si="24">SUM(D95:D111)</f>
        <v>378</v>
      </c>
      <c r="E116" s="137">
        <f t="shared" si="24"/>
        <v>0</v>
      </c>
      <c r="F116" s="128">
        <f t="shared" si="24"/>
        <v>0</v>
      </c>
      <c r="G116" s="128">
        <f t="shared" si="24"/>
        <v>0</v>
      </c>
      <c r="H116" s="128">
        <f t="shared" si="24"/>
        <v>0</v>
      </c>
      <c r="I116" s="128">
        <f t="shared" si="24"/>
        <v>0</v>
      </c>
      <c r="J116" s="128">
        <f t="shared" si="24"/>
        <v>0</v>
      </c>
      <c r="K116" s="128">
        <f t="shared" si="24"/>
        <v>0</v>
      </c>
      <c r="L116" s="128">
        <f t="shared" si="24"/>
        <v>0</v>
      </c>
      <c r="M116" s="128">
        <f t="shared" si="24"/>
        <v>0</v>
      </c>
      <c r="N116" s="128">
        <f t="shared" si="24"/>
        <v>0</v>
      </c>
      <c r="O116" s="128">
        <f t="shared" si="24"/>
        <v>0</v>
      </c>
      <c r="P116" s="128">
        <f t="shared" si="24"/>
        <v>0</v>
      </c>
      <c r="Q116" s="128">
        <f t="shared" si="24"/>
        <v>74812</v>
      </c>
      <c r="R116" s="80">
        <f>L116/Q116*100</f>
        <v>0</v>
      </c>
    </row>
    <row r="117" spans="1:19" ht="37.5" customHeight="1" x14ac:dyDescent="0.15">
      <c r="A117" s="500" t="s">
        <v>15</v>
      </c>
      <c r="B117" s="468"/>
      <c r="C117" s="501"/>
      <c r="D117" s="141"/>
      <c r="E117" s="141"/>
      <c r="F117" s="448" t="e">
        <f t="shared" ref="F117:K117" si="25">F116/$L$116*100</f>
        <v>#DIV/0!</v>
      </c>
      <c r="G117" s="448" t="e">
        <f t="shared" si="25"/>
        <v>#DIV/0!</v>
      </c>
      <c r="H117" s="448" t="e">
        <f t="shared" si="25"/>
        <v>#DIV/0!</v>
      </c>
      <c r="I117" s="448" t="e">
        <f t="shared" si="25"/>
        <v>#DIV/0!</v>
      </c>
      <c r="J117" s="448" t="e">
        <f t="shared" si="25"/>
        <v>#DIV/0!</v>
      </c>
      <c r="K117" s="448" t="e">
        <f t="shared" si="25"/>
        <v>#DIV/0!</v>
      </c>
      <c r="L117" s="117"/>
      <c r="M117" s="117"/>
      <c r="N117" s="117"/>
      <c r="O117" s="117"/>
      <c r="P117" s="117"/>
      <c r="Q117" s="117"/>
      <c r="R117" s="130"/>
    </row>
    <row r="118" spans="1:19" ht="37.5" customHeight="1" x14ac:dyDescent="0.15">
      <c r="A118" s="487" t="s">
        <v>16</v>
      </c>
      <c r="B118" s="488"/>
      <c r="C118" s="489"/>
      <c r="D118" s="141"/>
      <c r="E118" s="141"/>
      <c r="F118" s="117">
        <f>F116/17</f>
        <v>0</v>
      </c>
      <c r="G118" s="117">
        <f t="shared" ref="G118:P118" si="26">G116/17</f>
        <v>0</v>
      </c>
      <c r="H118" s="117">
        <f t="shared" si="26"/>
        <v>0</v>
      </c>
      <c r="I118" s="117">
        <f t="shared" si="26"/>
        <v>0</v>
      </c>
      <c r="J118" s="117">
        <f t="shared" si="26"/>
        <v>0</v>
      </c>
      <c r="K118" s="117">
        <f t="shared" si="26"/>
        <v>0</v>
      </c>
      <c r="L118" s="117">
        <f t="shared" si="26"/>
        <v>0</v>
      </c>
      <c r="M118" s="117">
        <f t="shared" si="26"/>
        <v>0</v>
      </c>
      <c r="N118" s="117">
        <f t="shared" si="26"/>
        <v>0</v>
      </c>
      <c r="O118" s="117">
        <f t="shared" si="26"/>
        <v>0</v>
      </c>
      <c r="P118" s="117">
        <f t="shared" si="26"/>
        <v>0</v>
      </c>
      <c r="Q118" s="117"/>
      <c r="R118" s="130"/>
    </row>
    <row r="119" spans="1:19" ht="37.5" customHeight="1" x14ac:dyDescent="0.15">
      <c r="A119" s="487" t="s">
        <v>17</v>
      </c>
      <c r="B119" s="488"/>
      <c r="C119" s="489"/>
      <c r="D119" s="141"/>
      <c r="E119" s="141"/>
      <c r="F119" s="117">
        <f>F116/$D$116*18</f>
        <v>0</v>
      </c>
      <c r="G119" s="117">
        <f t="shared" ref="G119:P119" si="27">G116/$D$116*18</f>
        <v>0</v>
      </c>
      <c r="H119" s="117">
        <f t="shared" si="27"/>
        <v>0</v>
      </c>
      <c r="I119" s="117">
        <f t="shared" si="27"/>
        <v>0</v>
      </c>
      <c r="J119" s="117">
        <f t="shared" si="27"/>
        <v>0</v>
      </c>
      <c r="K119" s="117">
        <f t="shared" si="27"/>
        <v>0</v>
      </c>
      <c r="L119" s="117">
        <f t="shared" si="27"/>
        <v>0</v>
      </c>
      <c r="M119" s="117">
        <f t="shared" si="27"/>
        <v>0</v>
      </c>
      <c r="N119" s="117">
        <f t="shared" si="27"/>
        <v>0</v>
      </c>
      <c r="O119" s="117">
        <f t="shared" si="27"/>
        <v>0</v>
      </c>
      <c r="P119" s="117">
        <f t="shared" si="27"/>
        <v>0</v>
      </c>
      <c r="Q119" s="117"/>
      <c r="R119" s="130"/>
    </row>
    <row r="120" spans="1:19" ht="37.5" customHeight="1" x14ac:dyDescent="0.15">
      <c r="A120" s="487" t="s">
        <v>60</v>
      </c>
      <c r="B120" s="488"/>
      <c r="C120" s="489"/>
      <c r="D120" s="250">
        <v>378</v>
      </c>
      <c r="E120" s="250">
        <v>518</v>
      </c>
      <c r="F120" s="131">
        <v>23589</v>
      </c>
      <c r="G120" s="131">
        <v>2395</v>
      </c>
      <c r="H120" s="131">
        <v>42514</v>
      </c>
      <c r="I120" s="132">
        <v>104</v>
      </c>
      <c r="J120" s="131">
        <v>6314</v>
      </c>
      <c r="K120" s="132">
        <v>29</v>
      </c>
      <c r="L120" s="183">
        <f>SUM(F120+G120+H120+J120)</f>
        <v>74812</v>
      </c>
      <c r="M120" s="183">
        <f>SUM(I120+K120)</f>
        <v>133</v>
      </c>
      <c r="N120" s="223">
        <v>51264</v>
      </c>
      <c r="O120" s="131">
        <v>576</v>
      </c>
      <c r="P120" s="131">
        <v>21858</v>
      </c>
      <c r="Q120" s="133"/>
      <c r="R120" s="135"/>
    </row>
    <row r="121" spans="1:19" ht="37.5" customHeight="1" x14ac:dyDescent="0.15">
      <c r="A121" s="556"/>
      <c r="B121" s="556"/>
      <c r="C121" s="556"/>
      <c r="D121" s="556"/>
      <c r="E121" s="556"/>
      <c r="F121" s="556"/>
      <c r="G121" s="556"/>
      <c r="H121" s="556"/>
      <c r="I121" s="556"/>
      <c r="J121" s="556"/>
      <c r="K121" s="556"/>
      <c r="L121" s="556"/>
      <c r="M121" s="556"/>
      <c r="N121" s="556"/>
      <c r="O121" s="556"/>
      <c r="P121" s="556"/>
      <c r="Q121" s="556"/>
      <c r="R121" s="556"/>
    </row>
    <row r="122" spans="1:19" ht="40.5" customHeight="1" thickBot="1" x14ac:dyDescent="0.2">
      <c r="A122" s="558" t="s">
        <v>340</v>
      </c>
      <c r="B122" s="558"/>
      <c r="C122" s="558"/>
      <c r="D122" s="558"/>
      <c r="E122" s="558"/>
      <c r="F122" s="558"/>
      <c r="G122" s="558"/>
      <c r="H122" s="558"/>
      <c r="I122" s="558"/>
      <c r="J122" s="558"/>
      <c r="K122" s="558"/>
      <c r="L122" s="558"/>
      <c r="M122" s="558"/>
      <c r="N122" s="558"/>
      <c r="O122" s="558"/>
      <c r="P122" s="558"/>
      <c r="Q122" s="558"/>
      <c r="R122" s="75" t="s">
        <v>77</v>
      </c>
    </row>
    <row r="123" spans="1:19" ht="40.5" customHeight="1" x14ac:dyDescent="0.15">
      <c r="A123" s="40"/>
      <c r="B123" s="41"/>
      <c r="C123" s="42" t="s">
        <v>50</v>
      </c>
      <c r="D123" s="570" t="s">
        <v>82</v>
      </c>
      <c r="E123" s="567" t="s">
        <v>53</v>
      </c>
      <c r="F123" s="492" t="s">
        <v>102</v>
      </c>
      <c r="G123" s="492"/>
      <c r="H123" s="492"/>
      <c r="I123" s="492"/>
      <c r="J123" s="492"/>
      <c r="K123" s="492"/>
      <c r="L123" s="492"/>
      <c r="M123" s="492"/>
      <c r="N123" s="492"/>
      <c r="O123" s="492"/>
      <c r="P123" s="492"/>
      <c r="Q123" s="492"/>
      <c r="R123" s="493"/>
    </row>
    <row r="124" spans="1:19" ht="40.5" customHeight="1" x14ac:dyDescent="0.15">
      <c r="A124" s="43"/>
      <c r="B124" s="13"/>
      <c r="C124" s="13"/>
      <c r="D124" s="571"/>
      <c r="E124" s="568"/>
      <c r="F124" s="503" t="s">
        <v>0</v>
      </c>
      <c r="G124" s="481"/>
      <c r="H124" s="502" t="s">
        <v>1</v>
      </c>
      <c r="I124" s="503"/>
      <c r="J124" s="503"/>
      <c r="K124" s="481"/>
      <c r="L124" s="77"/>
      <c r="M124" s="510" t="s">
        <v>164</v>
      </c>
      <c r="N124" s="485" t="s">
        <v>169</v>
      </c>
      <c r="O124" s="485" t="s">
        <v>148</v>
      </c>
      <c r="P124" s="485" t="s">
        <v>150</v>
      </c>
      <c r="Q124" s="8"/>
      <c r="R124" s="44"/>
    </row>
    <row r="125" spans="1:19" ht="40.5" customHeight="1" thickBot="1" x14ac:dyDescent="0.2">
      <c r="A125" s="34" t="s">
        <v>56</v>
      </c>
      <c r="B125" s="45"/>
      <c r="C125" s="45"/>
      <c r="D125" s="572"/>
      <c r="E125" s="569"/>
      <c r="F125" s="48" t="s">
        <v>2</v>
      </c>
      <c r="G125" s="46" t="s">
        <v>3</v>
      </c>
      <c r="H125" s="46" t="s">
        <v>2</v>
      </c>
      <c r="I125" s="152" t="s">
        <v>164</v>
      </c>
      <c r="J125" s="46" t="s">
        <v>3</v>
      </c>
      <c r="K125" s="152" t="s">
        <v>164</v>
      </c>
      <c r="L125" s="64" t="s">
        <v>4</v>
      </c>
      <c r="M125" s="533"/>
      <c r="N125" s="486"/>
      <c r="O125" s="486"/>
      <c r="P125" s="486"/>
      <c r="Q125" s="11" t="s">
        <v>5</v>
      </c>
      <c r="R125" s="47" t="s">
        <v>6</v>
      </c>
    </row>
    <row r="126" spans="1:19" ht="40.5" customHeight="1" x14ac:dyDescent="0.15">
      <c r="A126" s="477" t="s">
        <v>283</v>
      </c>
      <c r="B126" s="478"/>
      <c r="C126" s="478"/>
      <c r="D126" s="142">
        <f xml:space="preserve"> D27</f>
        <v>495</v>
      </c>
      <c r="E126" s="143">
        <f xml:space="preserve"> E27</f>
        <v>0</v>
      </c>
      <c r="F126" s="109">
        <f t="shared" ref="F126:R126" si="28">F27</f>
        <v>0</v>
      </c>
      <c r="G126" s="110">
        <f t="shared" si="28"/>
        <v>0</v>
      </c>
      <c r="H126" s="110">
        <f t="shared" si="28"/>
        <v>0</v>
      </c>
      <c r="I126" s="110">
        <f t="shared" si="28"/>
        <v>0</v>
      </c>
      <c r="J126" s="110">
        <f t="shared" si="28"/>
        <v>0</v>
      </c>
      <c r="K126" s="110">
        <f t="shared" si="28"/>
        <v>0</v>
      </c>
      <c r="L126" s="110">
        <f t="shared" si="28"/>
        <v>0</v>
      </c>
      <c r="M126" s="110">
        <f t="shared" si="28"/>
        <v>0</v>
      </c>
      <c r="N126" s="110">
        <f t="shared" si="28"/>
        <v>0</v>
      </c>
      <c r="O126" s="110">
        <f t="shared" si="28"/>
        <v>0</v>
      </c>
      <c r="P126" s="110">
        <f t="shared" si="28"/>
        <v>0</v>
      </c>
      <c r="Q126" s="110">
        <f t="shared" si="28"/>
        <v>86308</v>
      </c>
      <c r="R126" s="111">
        <f t="shared" si="28"/>
        <v>0</v>
      </c>
    </row>
    <row r="127" spans="1:19" ht="40.5" customHeight="1" x14ac:dyDescent="0.15">
      <c r="A127" s="474" t="s">
        <v>68</v>
      </c>
      <c r="B127" s="476"/>
      <c r="C127" s="476"/>
      <c r="D127" s="142"/>
      <c r="E127" s="143"/>
      <c r="F127" s="449" t="e">
        <f t="shared" ref="F127:K130" si="29">F28</f>
        <v>#DIV/0!</v>
      </c>
      <c r="G127" s="450" t="e">
        <f t="shared" si="29"/>
        <v>#DIV/0!</v>
      </c>
      <c r="H127" s="450" t="e">
        <f t="shared" si="29"/>
        <v>#DIV/0!</v>
      </c>
      <c r="I127" s="450" t="e">
        <f t="shared" si="29"/>
        <v>#DIV/0!</v>
      </c>
      <c r="J127" s="450" t="e">
        <f t="shared" si="29"/>
        <v>#DIV/0!</v>
      </c>
      <c r="K127" s="450" t="e">
        <f t="shared" si="29"/>
        <v>#DIV/0!</v>
      </c>
      <c r="L127" s="110"/>
      <c r="M127" s="110"/>
      <c r="N127" s="110"/>
      <c r="O127" s="110"/>
      <c r="P127" s="110"/>
      <c r="Q127" s="110"/>
      <c r="R127" s="111"/>
    </row>
    <row r="128" spans="1:19" ht="40.5" customHeight="1" x14ac:dyDescent="0.15">
      <c r="A128" s="471" t="s">
        <v>69</v>
      </c>
      <c r="B128" s="470"/>
      <c r="C128" s="470"/>
      <c r="D128" s="142"/>
      <c r="E128" s="143"/>
      <c r="F128" s="109">
        <f t="shared" si="29"/>
        <v>0</v>
      </c>
      <c r="G128" s="110">
        <f t="shared" si="29"/>
        <v>0</v>
      </c>
      <c r="H128" s="110">
        <f t="shared" si="29"/>
        <v>0</v>
      </c>
      <c r="I128" s="110">
        <f t="shared" si="29"/>
        <v>0</v>
      </c>
      <c r="J128" s="110">
        <f t="shared" si="29"/>
        <v>0</v>
      </c>
      <c r="K128" s="110">
        <f t="shared" si="29"/>
        <v>0</v>
      </c>
      <c r="L128" s="110">
        <f t="shared" ref="L128:P130" si="30">L29</f>
        <v>0</v>
      </c>
      <c r="M128" s="110">
        <f t="shared" si="30"/>
        <v>0</v>
      </c>
      <c r="N128" s="110">
        <f t="shared" si="30"/>
        <v>0</v>
      </c>
      <c r="O128" s="110">
        <f t="shared" si="30"/>
        <v>0</v>
      </c>
      <c r="P128" s="110">
        <f t="shared" si="30"/>
        <v>0</v>
      </c>
      <c r="Q128" s="110"/>
      <c r="R128" s="111"/>
    </row>
    <row r="129" spans="1:18" ht="40.5" customHeight="1" x14ac:dyDescent="0.15">
      <c r="A129" s="471" t="s">
        <v>70</v>
      </c>
      <c r="B129" s="470"/>
      <c r="C129" s="470"/>
      <c r="D129" s="142"/>
      <c r="E129" s="143"/>
      <c r="F129" s="109">
        <f t="shared" si="29"/>
        <v>0</v>
      </c>
      <c r="G129" s="110">
        <f t="shared" si="29"/>
        <v>0</v>
      </c>
      <c r="H129" s="110">
        <f t="shared" si="29"/>
        <v>0</v>
      </c>
      <c r="I129" s="110">
        <f t="shared" si="29"/>
        <v>0</v>
      </c>
      <c r="J129" s="110">
        <f t="shared" si="29"/>
        <v>0</v>
      </c>
      <c r="K129" s="110">
        <f t="shared" si="29"/>
        <v>0</v>
      </c>
      <c r="L129" s="110">
        <f t="shared" si="30"/>
        <v>0</v>
      </c>
      <c r="M129" s="110">
        <f t="shared" si="30"/>
        <v>0</v>
      </c>
      <c r="N129" s="110">
        <f t="shared" si="30"/>
        <v>0</v>
      </c>
      <c r="O129" s="110">
        <f t="shared" si="30"/>
        <v>0</v>
      </c>
      <c r="P129" s="110">
        <f t="shared" si="30"/>
        <v>0</v>
      </c>
      <c r="Q129" s="110"/>
      <c r="R129" s="111"/>
    </row>
    <row r="130" spans="1:18" ht="40.5" customHeight="1" thickBot="1" x14ac:dyDescent="0.2">
      <c r="A130" s="460" t="s">
        <v>187</v>
      </c>
      <c r="B130" s="461"/>
      <c r="C130" s="462"/>
      <c r="D130" s="257">
        <f>D31</f>
        <v>495</v>
      </c>
      <c r="E130" s="231">
        <f>E31</f>
        <v>677</v>
      </c>
      <c r="F130" s="256">
        <f t="shared" si="29"/>
        <v>13033</v>
      </c>
      <c r="G130" s="113">
        <f t="shared" si="29"/>
        <v>2098</v>
      </c>
      <c r="H130" s="113">
        <f t="shared" si="29"/>
        <v>58419</v>
      </c>
      <c r="I130" s="114">
        <f t="shared" si="29"/>
        <v>220</v>
      </c>
      <c r="J130" s="113">
        <f t="shared" si="29"/>
        <v>12758</v>
      </c>
      <c r="K130" s="114">
        <f t="shared" si="29"/>
        <v>116</v>
      </c>
      <c r="L130" s="113">
        <f t="shared" si="30"/>
        <v>86308</v>
      </c>
      <c r="M130" s="114">
        <f t="shared" si="30"/>
        <v>336</v>
      </c>
      <c r="N130" s="114">
        <f t="shared" si="30"/>
        <v>77566</v>
      </c>
      <c r="O130" s="113">
        <f t="shared" si="30"/>
        <v>1201</v>
      </c>
      <c r="P130" s="113">
        <f t="shared" si="30"/>
        <v>21849</v>
      </c>
      <c r="Q130" s="113"/>
      <c r="R130" s="115"/>
    </row>
    <row r="131" spans="1:18" ht="40.5" customHeight="1" x14ac:dyDescent="0.15">
      <c r="A131" s="472" t="s">
        <v>203</v>
      </c>
      <c r="B131" s="473"/>
      <c r="C131" s="473"/>
      <c r="D131" s="142">
        <f xml:space="preserve"> D57</f>
        <v>333</v>
      </c>
      <c r="E131" s="143">
        <f xml:space="preserve"> E57</f>
        <v>0</v>
      </c>
      <c r="F131" s="109">
        <f t="shared" ref="F131:R131" si="31">F57</f>
        <v>0</v>
      </c>
      <c r="G131" s="110">
        <f t="shared" si="31"/>
        <v>0</v>
      </c>
      <c r="H131" s="110">
        <f t="shared" si="31"/>
        <v>0</v>
      </c>
      <c r="I131" s="110">
        <f t="shared" si="31"/>
        <v>0</v>
      </c>
      <c r="J131" s="110">
        <f t="shared" si="31"/>
        <v>0</v>
      </c>
      <c r="K131" s="110">
        <f t="shared" si="31"/>
        <v>0</v>
      </c>
      <c r="L131" s="110">
        <f t="shared" si="31"/>
        <v>0</v>
      </c>
      <c r="M131" s="110">
        <f t="shared" si="31"/>
        <v>0</v>
      </c>
      <c r="N131" s="110">
        <f t="shared" si="31"/>
        <v>0</v>
      </c>
      <c r="O131" s="110">
        <f t="shared" si="31"/>
        <v>0</v>
      </c>
      <c r="P131" s="110">
        <f t="shared" si="31"/>
        <v>0</v>
      </c>
      <c r="Q131" s="110">
        <f t="shared" si="31"/>
        <v>67258</v>
      </c>
      <c r="R131" s="111">
        <f t="shared" si="31"/>
        <v>0</v>
      </c>
    </row>
    <row r="132" spans="1:18" ht="40.5" customHeight="1" x14ac:dyDescent="0.15">
      <c r="A132" s="474" t="s">
        <v>68</v>
      </c>
      <c r="B132" s="476"/>
      <c r="C132" s="476"/>
      <c r="D132" s="142"/>
      <c r="E132" s="143"/>
      <c r="F132" s="449" t="e">
        <f t="shared" ref="F132:K135" si="32">F58</f>
        <v>#DIV/0!</v>
      </c>
      <c r="G132" s="450" t="e">
        <f t="shared" si="32"/>
        <v>#DIV/0!</v>
      </c>
      <c r="H132" s="450" t="e">
        <f t="shared" si="32"/>
        <v>#DIV/0!</v>
      </c>
      <c r="I132" s="450" t="e">
        <f t="shared" si="32"/>
        <v>#DIV/0!</v>
      </c>
      <c r="J132" s="450" t="e">
        <f t="shared" si="32"/>
        <v>#DIV/0!</v>
      </c>
      <c r="K132" s="450" t="e">
        <f t="shared" si="32"/>
        <v>#DIV/0!</v>
      </c>
      <c r="L132" s="110"/>
      <c r="M132" s="110"/>
      <c r="N132" s="110"/>
      <c r="O132" s="110"/>
      <c r="P132" s="110"/>
      <c r="Q132" s="110"/>
      <c r="R132" s="111"/>
    </row>
    <row r="133" spans="1:18" ht="40.5" customHeight="1" x14ac:dyDescent="0.15">
      <c r="A133" s="471" t="s">
        <v>69</v>
      </c>
      <c r="B133" s="470"/>
      <c r="C133" s="470"/>
      <c r="D133" s="142"/>
      <c r="E133" s="143"/>
      <c r="F133" s="109">
        <f t="shared" si="32"/>
        <v>0</v>
      </c>
      <c r="G133" s="110">
        <f t="shared" si="32"/>
        <v>0</v>
      </c>
      <c r="H133" s="110">
        <f t="shared" si="32"/>
        <v>0</v>
      </c>
      <c r="I133" s="110">
        <f t="shared" si="32"/>
        <v>0</v>
      </c>
      <c r="J133" s="110">
        <f t="shared" si="32"/>
        <v>0</v>
      </c>
      <c r="K133" s="110">
        <f t="shared" si="32"/>
        <v>0</v>
      </c>
      <c r="L133" s="110">
        <f t="shared" ref="L133:P135" si="33">L59</f>
        <v>0</v>
      </c>
      <c r="M133" s="110">
        <f t="shared" si="33"/>
        <v>0</v>
      </c>
      <c r="N133" s="110">
        <f t="shared" si="33"/>
        <v>0</v>
      </c>
      <c r="O133" s="110">
        <f t="shared" si="33"/>
        <v>0</v>
      </c>
      <c r="P133" s="110">
        <f t="shared" si="33"/>
        <v>0</v>
      </c>
      <c r="Q133" s="110"/>
      <c r="R133" s="111"/>
    </row>
    <row r="134" spans="1:18" ht="40.5" customHeight="1" x14ac:dyDescent="0.15">
      <c r="A134" s="471" t="s">
        <v>70</v>
      </c>
      <c r="B134" s="470"/>
      <c r="C134" s="470"/>
      <c r="D134" s="142"/>
      <c r="E134" s="143"/>
      <c r="F134" s="109">
        <f t="shared" si="32"/>
        <v>0</v>
      </c>
      <c r="G134" s="110">
        <f t="shared" si="32"/>
        <v>0</v>
      </c>
      <c r="H134" s="110">
        <f t="shared" si="32"/>
        <v>0</v>
      </c>
      <c r="I134" s="110">
        <f t="shared" si="32"/>
        <v>0</v>
      </c>
      <c r="J134" s="110">
        <f t="shared" si="32"/>
        <v>0</v>
      </c>
      <c r="K134" s="110">
        <f t="shared" si="32"/>
        <v>0</v>
      </c>
      <c r="L134" s="110">
        <f t="shared" si="33"/>
        <v>0</v>
      </c>
      <c r="M134" s="110">
        <f t="shared" si="33"/>
        <v>0</v>
      </c>
      <c r="N134" s="110">
        <f t="shared" si="33"/>
        <v>0</v>
      </c>
      <c r="O134" s="110">
        <f t="shared" si="33"/>
        <v>0</v>
      </c>
      <c r="P134" s="110">
        <f t="shared" si="33"/>
        <v>0</v>
      </c>
      <c r="Q134" s="110"/>
      <c r="R134" s="111"/>
    </row>
    <row r="135" spans="1:18" ht="40.5" customHeight="1" thickBot="1" x14ac:dyDescent="0.2">
      <c r="A135" s="460" t="s">
        <v>187</v>
      </c>
      <c r="B135" s="461"/>
      <c r="C135" s="462"/>
      <c r="D135" s="257">
        <f>D61</f>
        <v>333</v>
      </c>
      <c r="E135" s="231">
        <f>E61</f>
        <v>461</v>
      </c>
      <c r="F135" s="256">
        <f t="shared" si="32"/>
        <v>14945</v>
      </c>
      <c r="G135" s="113">
        <f t="shared" si="32"/>
        <v>2557</v>
      </c>
      <c r="H135" s="113">
        <f t="shared" si="32"/>
        <v>41940</v>
      </c>
      <c r="I135" s="114">
        <f t="shared" si="32"/>
        <v>558</v>
      </c>
      <c r="J135" s="113">
        <f t="shared" si="32"/>
        <v>7816</v>
      </c>
      <c r="K135" s="114">
        <f t="shared" si="32"/>
        <v>198</v>
      </c>
      <c r="L135" s="113">
        <f t="shared" si="33"/>
        <v>67258</v>
      </c>
      <c r="M135" s="114">
        <f t="shared" si="33"/>
        <v>756</v>
      </c>
      <c r="N135" s="114">
        <f t="shared" si="33"/>
        <v>53214</v>
      </c>
      <c r="O135" s="113">
        <f t="shared" si="33"/>
        <v>589</v>
      </c>
      <c r="P135" s="113">
        <f t="shared" si="33"/>
        <v>18580</v>
      </c>
      <c r="Q135" s="113"/>
      <c r="R135" s="115"/>
    </row>
    <row r="136" spans="1:18" ht="40.5" customHeight="1" x14ac:dyDescent="0.15">
      <c r="A136" s="472" t="s">
        <v>369</v>
      </c>
      <c r="B136" s="473"/>
      <c r="C136" s="473"/>
      <c r="D136" s="142">
        <f xml:space="preserve"> D85</f>
        <v>288</v>
      </c>
      <c r="E136" s="143">
        <f xml:space="preserve"> E85</f>
        <v>0</v>
      </c>
      <c r="F136" s="109">
        <f t="shared" ref="F136:R136" si="34">F85</f>
        <v>0</v>
      </c>
      <c r="G136" s="110">
        <f t="shared" si="34"/>
        <v>0</v>
      </c>
      <c r="H136" s="110">
        <f t="shared" si="34"/>
        <v>0</v>
      </c>
      <c r="I136" s="110">
        <f t="shared" si="34"/>
        <v>0</v>
      </c>
      <c r="J136" s="110">
        <f t="shared" si="34"/>
        <v>0</v>
      </c>
      <c r="K136" s="110">
        <f t="shared" si="34"/>
        <v>0</v>
      </c>
      <c r="L136" s="110">
        <f t="shared" si="34"/>
        <v>0</v>
      </c>
      <c r="M136" s="110">
        <f t="shared" si="34"/>
        <v>0</v>
      </c>
      <c r="N136" s="110">
        <f t="shared" si="34"/>
        <v>0</v>
      </c>
      <c r="O136" s="110">
        <f t="shared" si="34"/>
        <v>0</v>
      </c>
      <c r="P136" s="110">
        <f t="shared" si="34"/>
        <v>0</v>
      </c>
      <c r="Q136" s="110">
        <f t="shared" si="34"/>
        <v>58635</v>
      </c>
      <c r="R136" s="111">
        <f t="shared" si="34"/>
        <v>0</v>
      </c>
    </row>
    <row r="137" spans="1:18" ht="40.5" customHeight="1" x14ac:dyDescent="0.15">
      <c r="A137" s="474" t="s">
        <v>68</v>
      </c>
      <c r="B137" s="476"/>
      <c r="C137" s="476"/>
      <c r="D137" s="142"/>
      <c r="E137" s="143"/>
      <c r="F137" s="449" t="e">
        <f t="shared" ref="F137:K140" si="35">F86</f>
        <v>#DIV/0!</v>
      </c>
      <c r="G137" s="450" t="e">
        <f t="shared" si="35"/>
        <v>#DIV/0!</v>
      </c>
      <c r="H137" s="450" t="e">
        <f t="shared" si="35"/>
        <v>#DIV/0!</v>
      </c>
      <c r="I137" s="450" t="e">
        <f t="shared" si="35"/>
        <v>#DIV/0!</v>
      </c>
      <c r="J137" s="450" t="e">
        <f t="shared" si="35"/>
        <v>#DIV/0!</v>
      </c>
      <c r="K137" s="450" t="e">
        <f t="shared" si="35"/>
        <v>#DIV/0!</v>
      </c>
      <c r="L137" s="110"/>
      <c r="M137" s="110"/>
      <c r="N137" s="110"/>
      <c r="O137" s="110"/>
      <c r="P137" s="110"/>
      <c r="Q137" s="110"/>
      <c r="R137" s="111"/>
    </row>
    <row r="138" spans="1:18" ht="40.5" customHeight="1" x14ac:dyDescent="0.15">
      <c r="A138" s="471" t="s">
        <v>69</v>
      </c>
      <c r="B138" s="470"/>
      <c r="C138" s="470"/>
      <c r="D138" s="142"/>
      <c r="E138" s="143"/>
      <c r="F138" s="109">
        <f t="shared" si="35"/>
        <v>0</v>
      </c>
      <c r="G138" s="110">
        <f t="shared" si="35"/>
        <v>0</v>
      </c>
      <c r="H138" s="110">
        <f t="shared" si="35"/>
        <v>0</v>
      </c>
      <c r="I138" s="110">
        <f t="shared" si="35"/>
        <v>0</v>
      </c>
      <c r="J138" s="110">
        <f t="shared" si="35"/>
        <v>0</v>
      </c>
      <c r="K138" s="110">
        <f t="shared" si="35"/>
        <v>0</v>
      </c>
      <c r="L138" s="110">
        <f t="shared" ref="L138:P140" si="36">L87</f>
        <v>0</v>
      </c>
      <c r="M138" s="110">
        <f t="shared" si="36"/>
        <v>0</v>
      </c>
      <c r="N138" s="110">
        <f t="shared" si="36"/>
        <v>0</v>
      </c>
      <c r="O138" s="110">
        <f t="shared" si="36"/>
        <v>0</v>
      </c>
      <c r="P138" s="110">
        <f t="shared" si="36"/>
        <v>0</v>
      </c>
      <c r="Q138" s="110"/>
      <c r="R138" s="111"/>
    </row>
    <row r="139" spans="1:18" ht="40.5" customHeight="1" x14ac:dyDescent="0.15">
      <c r="A139" s="471" t="s">
        <v>70</v>
      </c>
      <c r="B139" s="470"/>
      <c r="C139" s="470"/>
      <c r="D139" s="142"/>
      <c r="E139" s="143"/>
      <c r="F139" s="109">
        <f t="shared" si="35"/>
        <v>0</v>
      </c>
      <c r="G139" s="110">
        <f t="shared" si="35"/>
        <v>0</v>
      </c>
      <c r="H139" s="110">
        <f t="shared" si="35"/>
        <v>0</v>
      </c>
      <c r="I139" s="110">
        <f t="shared" si="35"/>
        <v>0</v>
      </c>
      <c r="J139" s="110">
        <f t="shared" si="35"/>
        <v>0</v>
      </c>
      <c r="K139" s="110">
        <f t="shared" si="35"/>
        <v>0</v>
      </c>
      <c r="L139" s="110">
        <f t="shared" si="36"/>
        <v>0</v>
      </c>
      <c r="M139" s="110">
        <f t="shared" si="36"/>
        <v>0</v>
      </c>
      <c r="N139" s="110">
        <f t="shared" si="36"/>
        <v>0</v>
      </c>
      <c r="O139" s="110">
        <f t="shared" si="36"/>
        <v>0</v>
      </c>
      <c r="P139" s="110">
        <f t="shared" si="36"/>
        <v>0</v>
      </c>
      <c r="Q139" s="110"/>
      <c r="R139" s="111"/>
    </row>
    <row r="140" spans="1:18" ht="40.5" customHeight="1" thickBot="1" x14ac:dyDescent="0.2">
      <c r="A140" s="460" t="s">
        <v>187</v>
      </c>
      <c r="B140" s="461"/>
      <c r="C140" s="462"/>
      <c r="D140" s="257">
        <f>D89</f>
        <v>288</v>
      </c>
      <c r="E140" s="231">
        <f>E89</f>
        <v>426</v>
      </c>
      <c r="F140" s="256">
        <f t="shared" si="35"/>
        <v>12344</v>
      </c>
      <c r="G140" s="113">
        <f t="shared" si="35"/>
        <v>1650</v>
      </c>
      <c r="H140" s="113">
        <f t="shared" si="35"/>
        <v>38345</v>
      </c>
      <c r="I140" s="114">
        <f t="shared" si="35"/>
        <v>258</v>
      </c>
      <c r="J140" s="113">
        <f t="shared" si="35"/>
        <v>6296</v>
      </c>
      <c r="K140" s="114">
        <f t="shared" si="35"/>
        <v>115</v>
      </c>
      <c r="L140" s="113">
        <f t="shared" si="36"/>
        <v>58635</v>
      </c>
      <c r="M140" s="114">
        <f t="shared" si="36"/>
        <v>373</v>
      </c>
      <c r="N140" s="114">
        <f t="shared" si="36"/>
        <v>40816</v>
      </c>
      <c r="O140" s="113">
        <f t="shared" si="36"/>
        <v>850</v>
      </c>
      <c r="P140" s="113">
        <f t="shared" si="36"/>
        <v>14666</v>
      </c>
      <c r="Q140" s="113"/>
      <c r="R140" s="115"/>
    </row>
    <row r="141" spans="1:18" ht="40.5" customHeight="1" x14ac:dyDescent="0.15">
      <c r="A141" s="472" t="s">
        <v>360</v>
      </c>
      <c r="B141" s="473"/>
      <c r="C141" s="473"/>
      <c r="D141" s="142">
        <f xml:space="preserve"> D116</f>
        <v>378</v>
      </c>
      <c r="E141" s="143">
        <f xml:space="preserve"> E116</f>
        <v>0</v>
      </c>
      <c r="F141" s="109">
        <f t="shared" ref="F141:R141" si="37">F116</f>
        <v>0</v>
      </c>
      <c r="G141" s="110">
        <f t="shared" si="37"/>
        <v>0</v>
      </c>
      <c r="H141" s="110">
        <f t="shared" si="37"/>
        <v>0</v>
      </c>
      <c r="I141" s="110">
        <f t="shared" si="37"/>
        <v>0</v>
      </c>
      <c r="J141" s="110">
        <f t="shared" si="37"/>
        <v>0</v>
      </c>
      <c r="K141" s="110">
        <f t="shared" si="37"/>
        <v>0</v>
      </c>
      <c r="L141" s="110">
        <f t="shared" si="37"/>
        <v>0</v>
      </c>
      <c r="M141" s="110">
        <f t="shared" si="37"/>
        <v>0</v>
      </c>
      <c r="N141" s="110">
        <f t="shared" si="37"/>
        <v>0</v>
      </c>
      <c r="O141" s="110">
        <f>O116</f>
        <v>0</v>
      </c>
      <c r="P141" s="110">
        <f>P116</f>
        <v>0</v>
      </c>
      <c r="Q141" s="110">
        <f t="shared" si="37"/>
        <v>74812</v>
      </c>
      <c r="R141" s="111">
        <f t="shared" si="37"/>
        <v>0</v>
      </c>
    </row>
    <row r="142" spans="1:18" ht="40.5" customHeight="1" x14ac:dyDescent="0.15">
      <c r="A142" s="474" t="s">
        <v>112</v>
      </c>
      <c r="B142" s="475"/>
      <c r="C142" s="475"/>
      <c r="D142" s="142"/>
      <c r="E142" s="143"/>
      <c r="F142" s="449" t="e">
        <f t="shared" ref="F142:K145" si="38">F117</f>
        <v>#DIV/0!</v>
      </c>
      <c r="G142" s="450" t="e">
        <f t="shared" si="38"/>
        <v>#DIV/0!</v>
      </c>
      <c r="H142" s="450" t="e">
        <f t="shared" si="38"/>
        <v>#DIV/0!</v>
      </c>
      <c r="I142" s="450" t="e">
        <f t="shared" si="38"/>
        <v>#DIV/0!</v>
      </c>
      <c r="J142" s="450" t="e">
        <f t="shared" si="38"/>
        <v>#DIV/0!</v>
      </c>
      <c r="K142" s="450" t="e">
        <f t="shared" si="38"/>
        <v>#DIV/0!</v>
      </c>
      <c r="L142" s="110"/>
      <c r="M142" s="110"/>
      <c r="N142" s="110"/>
      <c r="O142" s="110"/>
      <c r="P142" s="110"/>
      <c r="Q142" s="110"/>
      <c r="R142" s="111"/>
    </row>
    <row r="143" spans="1:18" ht="40.5" customHeight="1" x14ac:dyDescent="0.15">
      <c r="A143" s="469" t="s">
        <v>69</v>
      </c>
      <c r="B143" s="470"/>
      <c r="C143" s="470"/>
      <c r="D143" s="142"/>
      <c r="E143" s="143"/>
      <c r="F143" s="109">
        <f t="shared" si="38"/>
        <v>0</v>
      </c>
      <c r="G143" s="110">
        <f t="shared" si="38"/>
        <v>0</v>
      </c>
      <c r="H143" s="110">
        <f t="shared" si="38"/>
        <v>0</v>
      </c>
      <c r="I143" s="110">
        <f t="shared" si="38"/>
        <v>0</v>
      </c>
      <c r="J143" s="110">
        <f t="shared" si="38"/>
        <v>0</v>
      </c>
      <c r="K143" s="110">
        <f t="shared" si="38"/>
        <v>0</v>
      </c>
      <c r="L143" s="110">
        <f t="shared" ref="L143:P145" si="39">L118</f>
        <v>0</v>
      </c>
      <c r="M143" s="110">
        <f t="shared" si="39"/>
        <v>0</v>
      </c>
      <c r="N143" s="110">
        <f t="shared" si="39"/>
        <v>0</v>
      </c>
      <c r="O143" s="110">
        <f t="shared" si="39"/>
        <v>0</v>
      </c>
      <c r="P143" s="110">
        <f t="shared" si="39"/>
        <v>0</v>
      </c>
      <c r="Q143" s="110"/>
      <c r="R143" s="111"/>
    </row>
    <row r="144" spans="1:18" ht="40.5" customHeight="1" x14ac:dyDescent="0.15">
      <c r="A144" s="471" t="s">
        <v>70</v>
      </c>
      <c r="B144" s="470"/>
      <c r="C144" s="470"/>
      <c r="D144" s="142"/>
      <c r="E144" s="143"/>
      <c r="F144" s="109">
        <f t="shared" si="38"/>
        <v>0</v>
      </c>
      <c r="G144" s="110">
        <f t="shared" si="38"/>
        <v>0</v>
      </c>
      <c r="H144" s="110">
        <f t="shared" si="38"/>
        <v>0</v>
      </c>
      <c r="I144" s="110">
        <f t="shared" si="38"/>
        <v>0</v>
      </c>
      <c r="J144" s="110">
        <f t="shared" si="38"/>
        <v>0</v>
      </c>
      <c r="K144" s="110">
        <f t="shared" si="38"/>
        <v>0</v>
      </c>
      <c r="L144" s="110">
        <f t="shared" si="39"/>
        <v>0</v>
      </c>
      <c r="M144" s="110">
        <f t="shared" si="39"/>
        <v>0</v>
      </c>
      <c r="N144" s="110">
        <f t="shared" si="39"/>
        <v>0</v>
      </c>
      <c r="O144" s="110">
        <f t="shared" si="39"/>
        <v>0</v>
      </c>
      <c r="P144" s="110">
        <f t="shared" si="39"/>
        <v>0</v>
      </c>
      <c r="Q144" s="110"/>
      <c r="R144" s="111"/>
    </row>
    <row r="145" spans="1:18" ht="40.5" customHeight="1" thickBot="1" x14ac:dyDescent="0.2">
      <c r="A145" s="460" t="s">
        <v>187</v>
      </c>
      <c r="B145" s="461"/>
      <c r="C145" s="462"/>
      <c r="D145" s="257">
        <f>D120</f>
        <v>378</v>
      </c>
      <c r="E145" s="231">
        <f>E120</f>
        <v>518</v>
      </c>
      <c r="F145" s="256">
        <f t="shared" si="38"/>
        <v>23589</v>
      </c>
      <c r="G145" s="113">
        <f t="shared" si="38"/>
        <v>2395</v>
      </c>
      <c r="H145" s="113">
        <f t="shared" si="38"/>
        <v>42514</v>
      </c>
      <c r="I145" s="114">
        <f t="shared" si="38"/>
        <v>104</v>
      </c>
      <c r="J145" s="113">
        <f t="shared" si="38"/>
        <v>6314</v>
      </c>
      <c r="K145" s="114">
        <f t="shared" si="38"/>
        <v>29</v>
      </c>
      <c r="L145" s="113">
        <f t="shared" si="39"/>
        <v>74812</v>
      </c>
      <c r="M145" s="114">
        <f t="shared" si="39"/>
        <v>133</v>
      </c>
      <c r="N145" s="114">
        <f t="shared" si="39"/>
        <v>51264</v>
      </c>
      <c r="O145" s="113">
        <f t="shared" si="39"/>
        <v>576</v>
      </c>
      <c r="P145" s="113">
        <f t="shared" si="39"/>
        <v>21858</v>
      </c>
      <c r="Q145" s="113"/>
      <c r="R145" s="115"/>
    </row>
    <row r="146" spans="1:18" ht="40.5" customHeight="1" x14ac:dyDescent="0.15">
      <c r="A146" s="463" t="s">
        <v>370</v>
      </c>
      <c r="B146" s="464"/>
      <c r="C146" s="464"/>
      <c r="D146" s="145">
        <f>D126+D131+D136+D141</f>
        <v>1494</v>
      </c>
      <c r="E146" s="146">
        <f>E126+E131+E136+E141</f>
        <v>0</v>
      </c>
      <c r="F146" s="4">
        <f t="shared" ref="F146:Q146" si="40">F126+F131+F136+F141</f>
        <v>0</v>
      </c>
      <c r="G146" s="58">
        <f t="shared" si="40"/>
        <v>0</v>
      </c>
      <c r="H146" s="58">
        <f t="shared" si="40"/>
        <v>0</v>
      </c>
      <c r="I146" s="58">
        <f t="shared" si="40"/>
        <v>0</v>
      </c>
      <c r="J146" s="58">
        <f t="shared" si="40"/>
        <v>0</v>
      </c>
      <c r="K146" s="58">
        <f t="shared" si="40"/>
        <v>0</v>
      </c>
      <c r="L146" s="58">
        <f t="shared" si="40"/>
        <v>0</v>
      </c>
      <c r="M146" s="58">
        <f t="shared" si="40"/>
        <v>0</v>
      </c>
      <c r="N146" s="58">
        <f t="shared" si="40"/>
        <v>0</v>
      </c>
      <c r="O146" s="58">
        <f>O126+O131+O136+O141</f>
        <v>0</v>
      </c>
      <c r="P146" s="58">
        <f>P126+P131+P136+P141</f>
        <v>0</v>
      </c>
      <c r="Q146" s="58">
        <f t="shared" si="40"/>
        <v>287013</v>
      </c>
      <c r="R146" s="399">
        <f>L146/Q146*100</f>
        <v>0</v>
      </c>
    </row>
    <row r="147" spans="1:18" ht="40.5" customHeight="1" x14ac:dyDescent="0.15">
      <c r="A147" s="465" t="s">
        <v>51</v>
      </c>
      <c r="B147" s="466"/>
      <c r="C147" s="466"/>
      <c r="D147" s="102"/>
      <c r="E147" s="105"/>
      <c r="F147" s="451" t="e">
        <f t="shared" ref="F147:K147" si="41">F146/$L$146*100</f>
        <v>#DIV/0!</v>
      </c>
      <c r="G147" s="452" t="e">
        <f t="shared" si="41"/>
        <v>#DIV/0!</v>
      </c>
      <c r="H147" s="451" t="e">
        <f t="shared" si="41"/>
        <v>#DIV/0!</v>
      </c>
      <c r="I147" s="452" t="e">
        <f t="shared" si="41"/>
        <v>#DIV/0!</v>
      </c>
      <c r="J147" s="451" t="e">
        <f t="shared" si="41"/>
        <v>#DIV/0!</v>
      </c>
      <c r="K147" s="452" t="e">
        <f t="shared" si="41"/>
        <v>#DIV/0!</v>
      </c>
      <c r="L147" s="117"/>
      <c r="M147" s="117"/>
      <c r="N147" s="117"/>
      <c r="O147" s="117"/>
      <c r="P147" s="117"/>
      <c r="Q147" s="117"/>
      <c r="R147" s="118"/>
    </row>
    <row r="148" spans="1:18" ht="40.5" customHeight="1" x14ac:dyDescent="0.15">
      <c r="A148" s="467" t="s">
        <v>69</v>
      </c>
      <c r="B148" s="468"/>
      <c r="C148" s="468"/>
      <c r="D148" s="102"/>
      <c r="E148" s="105"/>
      <c r="F148" s="117">
        <f>F146/68</f>
        <v>0</v>
      </c>
      <c r="G148" s="117">
        <f>G146/68</f>
        <v>0</v>
      </c>
      <c r="H148" s="117">
        <f t="shared" ref="H148:P148" si="42">H146/68</f>
        <v>0</v>
      </c>
      <c r="I148" s="117">
        <f t="shared" si="42"/>
        <v>0</v>
      </c>
      <c r="J148" s="117">
        <f t="shared" si="42"/>
        <v>0</v>
      </c>
      <c r="K148" s="117">
        <f t="shared" si="42"/>
        <v>0</v>
      </c>
      <c r="L148" s="117">
        <f t="shared" si="42"/>
        <v>0</v>
      </c>
      <c r="M148" s="117">
        <f t="shared" si="42"/>
        <v>0</v>
      </c>
      <c r="N148" s="117">
        <f t="shared" si="42"/>
        <v>0</v>
      </c>
      <c r="O148" s="117">
        <f t="shared" si="42"/>
        <v>0</v>
      </c>
      <c r="P148" s="117">
        <f t="shared" si="42"/>
        <v>0</v>
      </c>
      <c r="Q148" s="117"/>
      <c r="R148" s="120"/>
    </row>
    <row r="149" spans="1:18" ht="40.5" customHeight="1" x14ac:dyDescent="0.15">
      <c r="A149" s="467" t="s">
        <v>70</v>
      </c>
      <c r="B149" s="468"/>
      <c r="C149" s="468"/>
      <c r="D149" s="102"/>
      <c r="E149" s="105"/>
      <c r="F149" s="116">
        <f>F146/$D$146*18</f>
        <v>0</v>
      </c>
      <c r="G149" s="117">
        <f>G146/$D$146*18</f>
        <v>0</v>
      </c>
      <c r="H149" s="117">
        <f t="shared" ref="H149:P149" si="43">H146/$D$146*18</f>
        <v>0</v>
      </c>
      <c r="I149" s="117">
        <f t="shared" si="43"/>
        <v>0</v>
      </c>
      <c r="J149" s="117">
        <f t="shared" si="43"/>
        <v>0</v>
      </c>
      <c r="K149" s="117">
        <f t="shared" si="43"/>
        <v>0</v>
      </c>
      <c r="L149" s="117">
        <f t="shared" si="43"/>
        <v>0</v>
      </c>
      <c r="M149" s="117">
        <f t="shared" si="43"/>
        <v>0</v>
      </c>
      <c r="N149" s="117">
        <f t="shared" si="43"/>
        <v>0</v>
      </c>
      <c r="O149" s="117">
        <f t="shared" si="43"/>
        <v>0</v>
      </c>
      <c r="P149" s="117">
        <f t="shared" si="43"/>
        <v>0</v>
      </c>
      <c r="Q149" s="117"/>
      <c r="R149" s="120"/>
    </row>
    <row r="150" spans="1:18" ht="40.5" customHeight="1" thickBot="1" x14ac:dyDescent="0.2">
      <c r="A150" s="460" t="s">
        <v>187</v>
      </c>
      <c r="B150" s="461"/>
      <c r="C150" s="462"/>
      <c r="D150" s="349">
        <f t="shared" ref="D150:P150" si="44">D145+D140+D135+D130</f>
        <v>1494</v>
      </c>
      <c r="E150" s="350">
        <f t="shared" si="44"/>
        <v>2082</v>
      </c>
      <c r="F150" s="351">
        <f t="shared" si="44"/>
        <v>63911</v>
      </c>
      <c r="G150" s="342">
        <f t="shared" si="44"/>
        <v>8700</v>
      </c>
      <c r="H150" s="342">
        <f t="shared" si="44"/>
        <v>181218</v>
      </c>
      <c r="I150" s="402">
        <f t="shared" si="44"/>
        <v>1140</v>
      </c>
      <c r="J150" s="342">
        <f t="shared" si="44"/>
        <v>33184</v>
      </c>
      <c r="K150" s="342">
        <f t="shared" si="44"/>
        <v>458</v>
      </c>
      <c r="L150" s="342">
        <f>L145+L140+L135+L130</f>
        <v>287013</v>
      </c>
      <c r="M150" s="342">
        <f>M145+M140+M135+M130</f>
        <v>1598</v>
      </c>
      <c r="N150" s="342">
        <f>N145+N140+N135+N130</f>
        <v>222860</v>
      </c>
      <c r="O150" s="342">
        <f t="shared" si="44"/>
        <v>3216</v>
      </c>
      <c r="P150" s="342">
        <f t="shared" si="44"/>
        <v>76953</v>
      </c>
      <c r="Q150" s="121"/>
      <c r="R150" s="122"/>
    </row>
    <row r="151" spans="1:18" ht="32.25" customHeight="1" x14ac:dyDescent="0.15">
      <c r="A151" s="458"/>
      <c r="B151" s="459"/>
      <c r="C151" s="459"/>
      <c r="D151" s="459"/>
      <c r="E151" s="459"/>
      <c r="F151" s="459"/>
      <c r="G151" s="459"/>
      <c r="H151" s="459"/>
      <c r="I151" s="459"/>
      <c r="J151" s="459"/>
      <c r="K151" s="459"/>
      <c r="L151" s="459"/>
      <c r="M151" s="459"/>
      <c r="N151" s="459"/>
      <c r="O151" s="459"/>
      <c r="P151" s="459"/>
      <c r="Q151" s="459"/>
      <c r="R151" s="459"/>
    </row>
    <row r="152" spans="1:18" ht="18" customHeight="1" x14ac:dyDescent="0.15"/>
    <row r="153" spans="1:18" ht="18" customHeight="1" x14ac:dyDescent="0.15"/>
    <row r="154" spans="1:18" ht="18" customHeight="1" x14ac:dyDescent="0.15"/>
    <row r="155" spans="1:18" ht="18" customHeight="1" x14ac:dyDescent="0.15"/>
    <row r="156" spans="1:18" ht="18" customHeight="1" x14ac:dyDescent="0.15"/>
    <row r="157" spans="1:18" ht="18" customHeight="1" x14ac:dyDescent="0.15"/>
    <row r="158" spans="1:18" ht="18" customHeight="1" x14ac:dyDescent="0.15"/>
    <row r="159" spans="1:18" ht="18" customHeight="1" x14ac:dyDescent="0.15"/>
    <row r="160" spans="1:18" ht="18" customHeight="1" x14ac:dyDescent="0.15"/>
    <row r="161" ht="18" customHeight="1" x14ac:dyDescent="0.15"/>
    <row r="162" ht="18" customHeight="1" x14ac:dyDescent="0.15"/>
    <row r="163" ht="18" customHeight="1" x14ac:dyDescent="0.15"/>
  </sheetData>
  <mergeCells count="181">
    <mergeCell ref="A151:R151"/>
    <mergeCell ref="A5:C5"/>
    <mergeCell ref="A10:C10"/>
    <mergeCell ref="A7:C7"/>
    <mergeCell ref="A6:C6"/>
    <mergeCell ref="A8:C8"/>
    <mergeCell ref="A9:C9"/>
    <mergeCell ref="A14:C14"/>
    <mergeCell ref="A13:C13"/>
    <mergeCell ref="A46:C46"/>
    <mergeCell ref="A39:C39"/>
    <mergeCell ref="A23:C23"/>
    <mergeCell ref="A12:C12"/>
    <mergeCell ref="A11:C11"/>
    <mergeCell ref="A15:C15"/>
    <mergeCell ref="A16:C16"/>
    <mergeCell ref="A19:C19"/>
    <mergeCell ref="A18:C18"/>
    <mergeCell ref="A43:C43"/>
    <mergeCell ref="A28:C28"/>
    <mergeCell ref="A27:C27"/>
    <mergeCell ref="A21:C21"/>
    <mergeCell ref="A42:C42"/>
    <mergeCell ref="A41:C41"/>
    <mergeCell ref="A1:Q1"/>
    <mergeCell ref="D2:D4"/>
    <mergeCell ref="M3:M4"/>
    <mergeCell ref="O3:O4"/>
    <mergeCell ref="P3:P4"/>
    <mergeCell ref="H3:K3"/>
    <mergeCell ref="F3:G3"/>
    <mergeCell ref="E2:E4"/>
    <mergeCell ref="F2:R2"/>
    <mergeCell ref="N3:N4"/>
    <mergeCell ref="A17:C17"/>
    <mergeCell ref="A29:C29"/>
    <mergeCell ref="A30:C30"/>
    <mergeCell ref="A26:C26"/>
    <mergeCell ref="O35:O36"/>
    <mergeCell ref="F35:G35"/>
    <mergeCell ref="D34:D36"/>
    <mergeCell ref="E34:E36"/>
    <mergeCell ref="A20:C20"/>
    <mergeCell ref="M35:M36"/>
    <mergeCell ref="A25:C25"/>
    <mergeCell ref="A24:C24"/>
    <mergeCell ref="A32:R32"/>
    <mergeCell ref="A33:Q33"/>
    <mergeCell ref="A31:C31"/>
    <mergeCell ref="A40:C40"/>
    <mergeCell ref="A22:C22"/>
    <mergeCell ref="H35:K35"/>
    <mergeCell ref="F34:R34"/>
    <mergeCell ref="P35:P36"/>
    <mergeCell ref="N35:N36"/>
    <mergeCell ref="A37:C37"/>
    <mergeCell ref="A44:C44"/>
    <mergeCell ref="A59:C59"/>
    <mergeCell ref="A54:C54"/>
    <mergeCell ref="A48:C48"/>
    <mergeCell ref="A56:C56"/>
    <mergeCell ref="A55:C55"/>
    <mergeCell ref="A53:C53"/>
    <mergeCell ref="A50:C50"/>
    <mergeCell ref="A52:C52"/>
    <mergeCell ref="A51:C51"/>
    <mergeCell ref="A45:C45"/>
    <mergeCell ref="A38:C38"/>
    <mergeCell ref="A61:C61"/>
    <mergeCell ref="H65:K65"/>
    <mergeCell ref="E64:E66"/>
    <mergeCell ref="A63:Q63"/>
    <mergeCell ref="D64:D66"/>
    <mergeCell ref="M65:M66"/>
    <mergeCell ref="A62:R62"/>
    <mergeCell ref="A47:C47"/>
    <mergeCell ref="A60:C60"/>
    <mergeCell ref="A49:C49"/>
    <mergeCell ref="A57:C57"/>
    <mergeCell ref="A58:C58"/>
    <mergeCell ref="O65:O66"/>
    <mergeCell ref="F64:R64"/>
    <mergeCell ref="P65:P66"/>
    <mergeCell ref="N65:N66"/>
    <mergeCell ref="F65:G65"/>
    <mergeCell ref="A67:C67"/>
    <mergeCell ref="A72:C72"/>
    <mergeCell ref="A68:C68"/>
    <mergeCell ref="A70:C70"/>
    <mergeCell ref="A73:C73"/>
    <mergeCell ref="A75:C75"/>
    <mergeCell ref="A74:C74"/>
    <mergeCell ref="A88:C88"/>
    <mergeCell ref="A83:C83"/>
    <mergeCell ref="A84:C84"/>
    <mergeCell ref="A87:C87"/>
    <mergeCell ref="A76:C76"/>
    <mergeCell ref="A69:C69"/>
    <mergeCell ref="A71:C71"/>
    <mergeCell ref="A77:C77"/>
    <mergeCell ref="A78:C78"/>
    <mergeCell ref="A82:C82"/>
    <mergeCell ref="A79:C79"/>
    <mergeCell ref="A99:C99"/>
    <mergeCell ref="A101:C101"/>
    <mergeCell ref="A80:C80"/>
    <mergeCell ref="A86:C86"/>
    <mergeCell ref="A81:C81"/>
    <mergeCell ref="A89:C89"/>
    <mergeCell ref="A96:C96"/>
    <mergeCell ref="A100:C100"/>
    <mergeCell ref="A102:C102"/>
    <mergeCell ref="A97:C97"/>
    <mergeCell ref="A91:Q91"/>
    <mergeCell ref="E92:E94"/>
    <mergeCell ref="N93:N94"/>
    <mergeCell ref="F93:G93"/>
    <mergeCell ref="F92:R92"/>
    <mergeCell ref="P93:P94"/>
    <mergeCell ref="H93:K93"/>
    <mergeCell ref="D92:D94"/>
    <mergeCell ref="M93:M94"/>
    <mergeCell ref="A103:C103"/>
    <mergeCell ref="A107:C107"/>
    <mergeCell ref="A98:C98"/>
    <mergeCell ref="A95:C95"/>
    <mergeCell ref="A85:C85"/>
    <mergeCell ref="O93:O94"/>
    <mergeCell ref="A90:R90"/>
    <mergeCell ref="A150:C150"/>
    <mergeCell ref="A149:C149"/>
    <mergeCell ref="A140:C140"/>
    <mergeCell ref="A145:C145"/>
    <mergeCell ref="A146:C146"/>
    <mergeCell ref="A147:C147"/>
    <mergeCell ref="A134:C134"/>
    <mergeCell ref="A127:C127"/>
    <mergeCell ref="A129:C129"/>
    <mergeCell ref="A131:C131"/>
    <mergeCell ref="A139:C139"/>
    <mergeCell ref="A144:C144"/>
    <mergeCell ref="A138:C138"/>
    <mergeCell ref="A130:C130"/>
    <mergeCell ref="A137:C137"/>
    <mergeCell ref="A132:C132"/>
    <mergeCell ref="A128:C128"/>
    <mergeCell ref="A104:C104"/>
    <mergeCell ref="A105:C105"/>
    <mergeCell ref="A108:C108"/>
    <mergeCell ref="A120:C120"/>
    <mergeCell ref="A106:C106"/>
    <mergeCell ref="A126:C126"/>
    <mergeCell ref="A118:C118"/>
    <mergeCell ref="A121:R121"/>
    <mergeCell ref="A116:C116"/>
    <mergeCell ref="A115:C115"/>
    <mergeCell ref="A110:C110"/>
    <mergeCell ref="D123:D125"/>
    <mergeCell ref="O124:O125"/>
    <mergeCell ref="F124:G124"/>
    <mergeCell ref="F123:R123"/>
    <mergeCell ref="N124:N125"/>
    <mergeCell ref="P124:P125"/>
    <mergeCell ref="H124:K124"/>
    <mergeCell ref="A114:C114"/>
    <mergeCell ref="A119:C119"/>
    <mergeCell ref="A111:C111"/>
    <mergeCell ref="A112:C112"/>
    <mergeCell ref="A113:C113"/>
    <mergeCell ref="M124:M125"/>
    <mergeCell ref="E123:E125"/>
    <mergeCell ref="A109:C109"/>
    <mergeCell ref="A122:Q122"/>
    <mergeCell ref="A117:C117"/>
    <mergeCell ref="A136:C136"/>
    <mergeCell ref="A133:C133"/>
    <mergeCell ref="A135:C135"/>
    <mergeCell ref="A148:C148"/>
    <mergeCell ref="A141:C141"/>
    <mergeCell ref="A142:C142"/>
    <mergeCell ref="A143:C143"/>
  </mergeCells>
  <phoneticPr fontId="4"/>
  <printOptions gridLinesSet="0"/>
  <pageMargins left="0.19685039370078741" right="0.19685039370078741" top="0.27559055118110237" bottom="0.23622047244094491" header="0.19685039370078741" footer="0.19685039370078741"/>
  <pageSetup paperSize="9" scale="70" pageOrder="overThenDown" orientation="portrait" r:id="rId1"/>
  <headerFooter alignWithMargins="0"/>
  <rowBreaks count="4" manualBreakCount="4">
    <brk id="32" max="17" man="1"/>
    <brk id="62" max="17" man="1"/>
    <brk id="90" max="17" man="1"/>
    <brk id="121" max="1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8" tint="0.59999389629810485"/>
  </sheetPr>
  <dimension ref="A1:S163"/>
  <sheetViews>
    <sheetView view="pageBreakPreview" topLeftCell="A135" zoomScale="87" zoomScaleNormal="75" zoomScaleSheetLayoutView="87" workbookViewId="0">
      <selection activeCell="H148" sqref="H148"/>
    </sheetView>
  </sheetViews>
  <sheetFormatPr defaultRowHeight="16.5" customHeight="1" x14ac:dyDescent="0.15"/>
  <cols>
    <col min="1" max="2" width="8.375" style="1" customWidth="1"/>
    <col min="3" max="3" width="9.25" style="1" customWidth="1"/>
    <col min="4" max="5" width="4.5" style="1" customWidth="1"/>
    <col min="6" max="6" width="9" style="1" customWidth="1"/>
    <col min="7" max="7" width="8.625" style="1" customWidth="1"/>
    <col min="8" max="8" width="9.25" style="1" customWidth="1"/>
    <col min="9" max="9" width="5.875" style="1" customWidth="1"/>
    <col min="10" max="10" width="9.375" style="1" customWidth="1"/>
    <col min="11" max="11" width="5.875" style="1" customWidth="1"/>
    <col min="12" max="12" width="10.5" style="1" customWidth="1"/>
    <col min="13" max="13" width="7" style="1" customWidth="1"/>
    <col min="14" max="14" width="9.375" style="1" customWidth="1"/>
    <col min="15" max="15" width="7.875" style="1" customWidth="1"/>
    <col min="16" max="16" width="9.125" style="1" customWidth="1"/>
    <col min="17" max="17" width="10.25" style="1" customWidth="1"/>
    <col min="18" max="18" width="7.375" style="2" customWidth="1"/>
    <col min="19" max="16384" width="9" style="1"/>
  </cols>
  <sheetData>
    <row r="1" spans="1:18" ht="33.75" customHeight="1" x14ac:dyDescent="0.15">
      <c r="A1" s="505" t="s">
        <v>341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74" t="s">
        <v>77</v>
      </c>
    </row>
    <row r="2" spans="1:18" ht="36" customHeight="1" x14ac:dyDescent="0.15">
      <c r="A2" s="17"/>
      <c r="B2" s="12"/>
      <c r="C2" s="30" t="s">
        <v>50</v>
      </c>
      <c r="D2" s="564" t="s">
        <v>82</v>
      </c>
      <c r="E2" s="564" t="s">
        <v>53</v>
      </c>
      <c r="F2" s="512" t="s">
        <v>101</v>
      </c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4"/>
    </row>
    <row r="3" spans="1:18" ht="36" customHeight="1" x14ac:dyDescent="0.15">
      <c r="A3" s="18"/>
      <c r="B3" s="13"/>
      <c r="C3" s="13"/>
      <c r="D3" s="565"/>
      <c r="E3" s="565"/>
      <c r="F3" s="502" t="s">
        <v>0</v>
      </c>
      <c r="G3" s="481"/>
      <c r="H3" s="502" t="s">
        <v>1</v>
      </c>
      <c r="I3" s="503"/>
      <c r="J3" s="503"/>
      <c r="K3" s="481"/>
      <c r="L3" s="37"/>
      <c r="M3" s="510" t="s">
        <v>164</v>
      </c>
      <c r="N3" s="485" t="s">
        <v>168</v>
      </c>
      <c r="O3" s="485" t="s">
        <v>148</v>
      </c>
      <c r="P3" s="485" t="s">
        <v>150</v>
      </c>
      <c r="Q3" s="8"/>
      <c r="R3" s="39"/>
    </row>
    <row r="4" spans="1:18" ht="36" customHeight="1" x14ac:dyDescent="0.15">
      <c r="A4" s="26" t="s">
        <v>56</v>
      </c>
      <c r="B4" s="14"/>
      <c r="C4" s="14"/>
      <c r="D4" s="566"/>
      <c r="E4" s="566"/>
      <c r="F4" s="38" t="s">
        <v>2</v>
      </c>
      <c r="G4" s="38" t="s">
        <v>3</v>
      </c>
      <c r="H4" s="38" t="s">
        <v>2</v>
      </c>
      <c r="I4" s="151" t="s">
        <v>164</v>
      </c>
      <c r="J4" s="38" t="s">
        <v>3</v>
      </c>
      <c r="K4" s="151" t="s">
        <v>164</v>
      </c>
      <c r="L4" s="62" t="s">
        <v>4</v>
      </c>
      <c r="M4" s="511"/>
      <c r="N4" s="515"/>
      <c r="O4" s="515"/>
      <c r="P4" s="515"/>
      <c r="Q4" s="15" t="s">
        <v>5</v>
      </c>
      <c r="R4" s="28" t="s">
        <v>6</v>
      </c>
    </row>
    <row r="5" spans="1:18" ht="34.5" customHeight="1" x14ac:dyDescent="0.15">
      <c r="A5" s="455" t="s">
        <v>127</v>
      </c>
      <c r="B5" s="456"/>
      <c r="C5" s="456"/>
      <c r="D5" s="136">
        <v>18</v>
      </c>
      <c r="E5" s="136"/>
      <c r="F5" s="123"/>
      <c r="G5" s="123"/>
      <c r="H5" s="123"/>
      <c r="I5" s="123"/>
      <c r="J5" s="123"/>
      <c r="K5" s="123"/>
      <c r="L5" s="110">
        <f>SUM(F5+G5+H5+J5)</f>
        <v>0</v>
      </c>
      <c r="M5" s="124">
        <f>SUM(I5+K5)</f>
        <v>0</v>
      </c>
      <c r="N5" s="124"/>
      <c r="O5" s="123"/>
      <c r="P5" s="123"/>
      <c r="Q5" s="123">
        <v>3007</v>
      </c>
      <c r="R5" s="125">
        <f t="shared" ref="R5:R26" si="0">L5/Q5*100</f>
        <v>0</v>
      </c>
    </row>
    <row r="6" spans="1:18" ht="34.5" customHeight="1" x14ac:dyDescent="0.15">
      <c r="A6" s="455" t="s">
        <v>7</v>
      </c>
      <c r="B6" s="479"/>
      <c r="C6" s="479"/>
      <c r="D6" s="136">
        <v>18</v>
      </c>
      <c r="E6" s="136"/>
      <c r="F6" s="123"/>
      <c r="G6" s="123"/>
      <c r="H6" s="123"/>
      <c r="I6" s="123"/>
      <c r="J6" s="123"/>
      <c r="K6" s="123"/>
      <c r="L6" s="110">
        <f t="shared" ref="L6:L26" si="1">SUM(F6+G6+H6+J6)</f>
        <v>0</v>
      </c>
      <c r="M6" s="124">
        <f t="shared" ref="M6:M26" si="2">SUM(I6+K6)</f>
        <v>0</v>
      </c>
      <c r="N6" s="124"/>
      <c r="O6" s="123"/>
      <c r="P6" s="123"/>
      <c r="Q6" s="123">
        <v>2557</v>
      </c>
      <c r="R6" s="125">
        <f t="shared" si="0"/>
        <v>0</v>
      </c>
    </row>
    <row r="7" spans="1:18" ht="34.5" customHeight="1" x14ac:dyDescent="0.15">
      <c r="A7" s="455" t="s">
        <v>8</v>
      </c>
      <c r="B7" s="456"/>
      <c r="C7" s="456"/>
      <c r="D7" s="136">
        <v>27</v>
      </c>
      <c r="E7" s="136"/>
      <c r="F7" s="123"/>
      <c r="G7" s="123"/>
      <c r="H7" s="123"/>
      <c r="I7" s="123"/>
      <c r="J7" s="123"/>
      <c r="K7" s="123"/>
      <c r="L7" s="110">
        <f t="shared" si="1"/>
        <v>0</v>
      </c>
      <c r="M7" s="124">
        <f t="shared" si="2"/>
        <v>0</v>
      </c>
      <c r="N7" s="124"/>
      <c r="O7" s="123"/>
      <c r="P7" s="123"/>
      <c r="Q7" s="123">
        <v>5770</v>
      </c>
      <c r="R7" s="125">
        <f t="shared" si="0"/>
        <v>0</v>
      </c>
    </row>
    <row r="8" spans="1:18" ht="34.5" customHeight="1" x14ac:dyDescent="0.15">
      <c r="A8" s="504" t="s">
        <v>116</v>
      </c>
      <c r="B8" s="456"/>
      <c r="C8" s="456"/>
      <c r="D8" s="136">
        <v>18</v>
      </c>
      <c r="E8" s="136"/>
      <c r="F8" s="123"/>
      <c r="G8" s="123"/>
      <c r="H8" s="123"/>
      <c r="I8" s="123"/>
      <c r="J8" s="123"/>
      <c r="K8" s="123"/>
      <c r="L8" s="110">
        <f t="shared" si="1"/>
        <v>0</v>
      </c>
      <c r="M8" s="124">
        <f t="shared" si="2"/>
        <v>0</v>
      </c>
      <c r="N8" s="124"/>
      <c r="O8" s="123"/>
      <c r="P8" s="123"/>
      <c r="Q8" s="123">
        <v>1003</v>
      </c>
      <c r="R8" s="125">
        <f t="shared" si="0"/>
        <v>0</v>
      </c>
    </row>
    <row r="9" spans="1:18" ht="34.5" customHeight="1" x14ac:dyDescent="0.15">
      <c r="A9" s="455" t="s">
        <v>139</v>
      </c>
      <c r="B9" s="456"/>
      <c r="C9" s="456"/>
      <c r="D9" s="136">
        <v>27</v>
      </c>
      <c r="E9" s="136"/>
      <c r="F9" s="123"/>
      <c r="G9" s="123"/>
      <c r="H9" s="123"/>
      <c r="I9" s="123"/>
      <c r="J9" s="123"/>
      <c r="K9" s="123"/>
      <c r="L9" s="110">
        <f t="shared" si="1"/>
        <v>0</v>
      </c>
      <c r="M9" s="124">
        <f t="shared" si="2"/>
        <v>0</v>
      </c>
      <c r="N9" s="124"/>
      <c r="O9" s="123"/>
      <c r="P9" s="401"/>
      <c r="Q9" s="123">
        <v>6180</v>
      </c>
      <c r="R9" s="125">
        <f t="shared" si="0"/>
        <v>0</v>
      </c>
    </row>
    <row r="10" spans="1:18" ht="34.5" customHeight="1" x14ac:dyDescent="0.15">
      <c r="A10" s="455" t="s">
        <v>191</v>
      </c>
      <c r="B10" s="456"/>
      <c r="C10" s="456"/>
      <c r="D10" s="136">
        <v>18</v>
      </c>
      <c r="E10" s="136"/>
      <c r="F10" s="123"/>
      <c r="G10" s="123"/>
      <c r="H10" s="123"/>
      <c r="I10" s="123"/>
      <c r="J10" s="123"/>
      <c r="K10" s="123"/>
      <c r="L10" s="110">
        <f>SUM(F10+G10+H10+J10)</f>
        <v>0</v>
      </c>
      <c r="M10" s="124">
        <f>SUM(I10+K10)</f>
        <v>0</v>
      </c>
      <c r="N10" s="124"/>
      <c r="O10" s="123"/>
      <c r="P10" s="123"/>
      <c r="Q10" s="123">
        <v>3217</v>
      </c>
      <c r="R10" s="125">
        <f>L10/Q10*100</f>
        <v>0</v>
      </c>
    </row>
    <row r="11" spans="1:18" ht="34.5" customHeight="1" x14ac:dyDescent="0.15">
      <c r="A11" s="455" t="s">
        <v>9</v>
      </c>
      <c r="B11" s="456"/>
      <c r="C11" s="456"/>
      <c r="D11" s="136">
        <v>18</v>
      </c>
      <c r="E11" s="136"/>
      <c r="F11" s="123"/>
      <c r="G11" s="123"/>
      <c r="H11" s="123"/>
      <c r="I11" s="123"/>
      <c r="J11" s="123"/>
      <c r="K11" s="123"/>
      <c r="L11" s="110">
        <f t="shared" si="1"/>
        <v>0</v>
      </c>
      <c r="M11" s="124">
        <f t="shared" si="2"/>
        <v>0</v>
      </c>
      <c r="N11" s="124"/>
      <c r="O11" s="123"/>
      <c r="P11" s="123"/>
      <c r="Q11" s="123">
        <v>4069</v>
      </c>
      <c r="R11" s="125">
        <f t="shared" si="0"/>
        <v>0</v>
      </c>
    </row>
    <row r="12" spans="1:18" ht="34.5" customHeight="1" x14ac:dyDescent="0.15">
      <c r="A12" s="455" t="s">
        <v>10</v>
      </c>
      <c r="B12" s="456"/>
      <c r="C12" s="456"/>
      <c r="D12" s="136">
        <v>36</v>
      </c>
      <c r="E12" s="136"/>
      <c r="F12" s="123"/>
      <c r="G12" s="123"/>
      <c r="H12" s="123"/>
      <c r="I12" s="123"/>
      <c r="J12" s="123"/>
      <c r="K12" s="123"/>
      <c r="L12" s="110">
        <f t="shared" si="1"/>
        <v>0</v>
      </c>
      <c r="M12" s="124">
        <f t="shared" si="2"/>
        <v>0</v>
      </c>
      <c r="N12" s="124"/>
      <c r="O12" s="123"/>
      <c r="P12" s="123"/>
      <c r="Q12" s="123">
        <v>3179</v>
      </c>
      <c r="R12" s="125">
        <f t="shared" si="0"/>
        <v>0</v>
      </c>
    </row>
    <row r="13" spans="1:18" ht="34.5" customHeight="1" x14ac:dyDescent="0.15">
      <c r="A13" s="455" t="s">
        <v>11</v>
      </c>
      <c r="B13" s="479"/>
      <c r="C13" s="479"/>
      <c r="D13" s="136">
        <v>36</v>
      </c>
      <c r="E13" s="136"/>
      <c r="F13" s="123"/>
      <c r="G13" s="123"/>
      <c r="H13" s="123"/>
      <c r="I13" s="123"/>
      <c r="J13" s="123"/>
      <c r="K13" s="123"/>
      <c r="L13" s="110">
        <f t="shared" si="1"/>
        <v>0</v>
      </c>
      <c r="M13" s="124">
        <f t="shared" si="2"/>
        <v>0</v>
      </c>
      <c r="N13" s="124"/>
      <c r="O13" s="123"/>
      <c r="P13" s="123"/>
      <c r="Q13" s="123">
        <v>5512</v>
      </c>
      <c r="R13" s="125">
        <f t="shared" si="0"/>
        <v>0</v>
      </c>
    </row>
    <row r="14" spans="1:18" ht="34.5" customHeight="1" x14ac:dyDescent="0.15">
      <c r="A14" s="455" t="s">
        <v>87</v>
      </c>
      <c r="B14" s="456"/>
      <c r="C14" s="456"/>
      <c r="D14" s="136">
        <v>36</v>
      </c>
      <c r="E14" s="136"/>
      <c r="F14" s="123"/>
      <c r="G14" s="123"/>
      <c r="H14" s="123"/>
      <c r="I14" s="123"/>
      <c r="J14" s="123"/>
      <c r="K14" s="123"/>
      <c r="L14" s="110">
        <f t="shared" si="1"/>
        <v>0</v>
      </c>
      <c r="M14" s="124">
        <f t="shared" si="2"/>
        <v>0</v>
      </c>
      <c r="N14" s="124"/>
      <c r="O14" s="123"/>
      <c r="P14" s="123"/>
      <c r="Q14" s="123">
        <v>6784</v>
      </c>
      <c r="R14" s="125">
        <f t="shared" si="0"/>
        <v>0</v>
      </c>
    </row>
    <row r="15" spans="1:18" ht="34.5" customHeight="1" x14ac:dyDescent="0.15">
      <c r="A15" s="504" t="s">
        <v>57</v>
      </c>
      <c r="B15" s="456"/>
      <c r="C15" s="456"/>
      <c r="D15" s="136">
        <v>18</v>
      </c>
      <c r="E15" s="136"/>
      <c r="F15" s="123"/>
      <c r="G15" s="123"/>
      <c r="H15" s="123"/>
      <c r="I15" s="123"/>
      <c r="J15" s="123"/>
      <c r="K15" s="123"/>
      <c r="L15" s="110">
        <f t="shared" si="1"/>
        <v>0</v>
      </c>
      <c r="M15" s="124">
        <f t="shared" si="2"/>
        <v>0</v>
      </c>
      <c r="N15" s="124"/>
      <c r="O15" s="123"/>
      <c r="P15" s="123"/>
      <c r="Q15" s="123">
        <v>3588</v>
      </c>
      <c r="R15" s="125">
        <f t="shared" si="0"/>
        <v>0</v>
      </c>
    </row>
    <row r="16" spans="1:18" ht="34.5" customHeight="1" x14ac:dyDescent="0.15">
      <c r="A16" s="504" t="s">
        <v>58</v>
      </c>
      <c r="B16" s="456"/>
      <c r="C16" s="456"/>
      <c r="D16" s="136">
        <v>18</v>
      </c>
      <c r="E16" s="136"/>
      <c r="F16" s="123"/>
      <c r="G16" s="123"/>
      <c r="H16" s="123"/>
      <c r="I16" s="123"/>
      <c r="J16" s="123"/>
      <c r="K16" s="123"/>
      <c r="L16" s="110">
        <f t="shared" si="1"/>
        <v>0</v>
      </c>
      <c r="M16" s="124">
        <f t="shared" si="2"/>
        <v>0</v>
      </c>
      <c r="N16" s="124"/>
      <c r="O16" s="123"/>
      <c r="P16" s="123"/>
      <c r="Q16" s="123">
        <v>2088</v>
      </c>
      <c r="R16" s="125">
        <f t="shared" si="0"/>
        <v>0</v>
      </c>
    </row>
    <row r="17" spans="1:19" ht="34.5" customHeight="1" x14ac:dyDescent="0.15">
      <c r="A17" s="504" t="s">
        <v>86</v>
      </c>
      <c r="B17" s="456"/>
      <c r="C17" s="456"/>
      <c r="D17" s="136">
        <v>18</v>
      </c>
      <c r="E17" s="136"/>
      <c r="F17" s="123"/>
      <c r="G17" s="123"/>
      <c r="H17" s="123"/>
      <c r="I17" s="123"/>
      <c r="J17" s="123"/>
      <c r="K17" s="123"/>
      <c r="L17" s="110">
        <f t="shared" si="1"/>
        <v>0</v>
      </c>
      <c r="M17" s="124">
        <f t="shared" si="2"/>
        <v>0</v>
      </c>
      <c r="N17" s="124"/>
      <c r="O17" s="123"/>
      <c r="P17" s="123"/>
      <c r="Q17" s="123">
        <v>4034</v>
      </c>
      <c r="R17" s="125">
        <f>L17/Q17*100</f>
        <v>0</v>
      </c>
    </row>
    <row r="18" spans="1:19" ht="34.5" customHeight="1" x14ac:dyDescent="0.15">
      <c r="A18" s="455" t="s">
        <v>142</v>
      </c>
      <c r="B18" s="456"/>
      <c r="C18" s="456"/>
      <c r="D18" s="136">
        <v>18</v>
      </c>
      <c r="E18" s="136"/>
      <c r="F18" s="123"/>
      <c r="G18" s="123"/>
      <c r="H18" s="123"/>
      <c r="I18" s="123"/>
      <c r="J18" s="123"/>
      <c r="K18" s="123"/>
      <c r="L18" s="110">
        <f t="shared" si="1"/>
        <v>0</v>
      </c>
      <c r="M18" s="124">
        <f t="shared" si="2"/>
        <v>0</v>
      </c>
      <c r="N18" s="124"/>
      <c r="O18" s="123"/>
      <c r="P18" s="123"/>
      <c r="Q18" s="123">
        <v>3124</v>
      </c>
      <c r="R18" s="125">
        <f t="shared" si="0"/>
        <v>0</v>
      </c>
    </row>
    <row r="19" spans="1:19" ht="34.5" customHeight="1" x14ac:dyDescent="0.15">
      <c r="A19" s="455" t="s">
        <v>12</v>
      </c>
      <c r="B19" s="456"/>
      <c r="C19" s="456"/>
      <c r="D19" s="136">
        <v>18</v>
      </c>
      <c r="E19" s="136"/>
      <c r="F19" s="123"/>
      <c r="G19" s="123"/>
      <c r="H19" s="123"/>
      <c r="I19" s="123"/>
      <c r="J19" s="123"/>
      <c r="K19" s="123"/>
      <c r="L19" s="110">
        <f t="shared" si="1"/>
        <v>0</v>
      </c>
      <c r="M19" s="124">
        <f t="shared" si="2"/>
        <v>0</v>
      </c>
      <c r="N19" s="124"/>
      <c r="O19" s="123"/>
      <c r="P19" s="123"/>
      <c r="Q19" s="123">
        <v>3511</v>
      </c>
      <c r="R19" s="125">
        <f t="shared" si="0"/>
        <v>0</v>
      </c>
    </row>
    <row r="20" spans="1:19" ht="34.5" customHeight="1" x14ac:dyDescent="0.15">
      <c r="A20" s="504" t="s">
        <v>202</v>
      </c>
      <c r="B20" s="562"/>
      <c r="C20" s="563"/>
      <c r="D20" s="136">
        <v>36</v>
      </c>
      <c r="E20" s="136"/>
      <c r="F20" s="123"/>
      <c r="G20" s="123"/>
      <c r="H20" s="123"/>
      <c r="I20" s="123"/>
      <c r="J20" s="123"/>
      <c r="K20" s="123"/>
      <c r="L20" s="110">
        <f>SUM(F20+G20+H20+J20)</f>
        <v>0</v>
      </c>
      <c r="M20" s="124">
        <f>SUM(I20+K20)</f>
        <v>0</v>
      </c>
      <c r="N20" s="124"/>
      <c r="O20" s="123"/>
      <c r="P20" s="123"/>
      <c r="Q20" s="123">
        <v>8101</v>
      </c>
      <c r="R20" s="125">
        <f>L20/Q20*100</f>
        <v>0</v>
      </c>
    </row>
    <row r="21" spans="1:19" ht="34.5" customHeight="1" x14ac:dyDescent="0.15">
      <c r="A21" s="455" t="s">
        <v>13</v>
      </c>
      <c r="B21" s="456"/>
      <c r="C21" s="456"/>
      <c r="D21" s="136">
        <v>18</v>
      </c>
      <c r="E21" s="136"/>
      <c r="F21" s="123"/>
      <c r="G21" s="123"/>
      <c r="H21" s="123"/>
      <c r="I21" s="123"/>
      <c r="J21" s="123"/>
      <c r="K21" s="123"/>
      <c r="L21" s="110">
        <f t="shared" si="1"/>
        <v>0</v>
      </c>
      <c r="M21" s="124">
        <f t="shared" si="2"/>
        <v>0</v>
      </c>
      <c r="N21" s="124"/>
      <c r="O21" s="123"/>
      <c r="P21" s="123"/>
      <c r="Q21" s="123">
        <v>3276</v>
      </c>
      <c r="R21" s="125">
        <f>L21/Q21*100</f>
        <v>0</v>
      </c>
    </row>
    <row r="22" spans="1:19" ht="34.5" customHeight="1" x14ac:dyDescent="0.15">
      <c r="A22" s="455" t="s">
        <v>166</v>
      </c>
      <c r="B22" s="456"/>
      <c r="C22" s="456"/>
      <c r="D22" s="136">
        <v>18</v>
      </c>
      <c r="E22" s="136"/>
      <c r="F22" s="123"/>
      <c r="G22" s="123"/>
      <c r="H22" s="123"/>
      <c r="I22" s="123"/>
      <c r="J22" s="123"/>
      <c r="K22" s="123"/>
      <c r="L22" s="110">
        <f t="shared" si="1"/>
        <v>0</v>
      </c>
      <c r="M22" s="124">
        <f t="shared" si="2"/>
        <v>0</v>
      </c>
      <c r="N22" s="124"/>
      <c r="O22" s="123"/>
      <c r="P22" s="123"/>
      <c r="Q22" s="123">
        <v>3215</v>
      </c>
      <c r="R22" s="125">
        <f t="shared" si="0"/>
        <v>0</v>
      </c>
    </row>
    <row r="23" spans="1:19" ht="34.5" customHeight="1" x14ac:dyDescent="0.15">
      <c r="A23" s="504" t="s">
        <v>211</v>
      </c>
      <c r="B23" s="456"/>
      <c r="C23" s="456"/>
      <c r="D23" s="136">
        <v>27</v>
      </c>
      <c r="E23" s="136"/>
      <c r="F23" s="123"/>
      <c r="G23" s="123"/>
      <c r="H23" s="123"/>
      <c r="I23" s="123"/>
      <c r="J23" s="123"/>
      <c r="K23" s="123"/>
      <c r="L23" s="110">
        <f>SUM(F23+G23+H23+J23)</f>
        <v>0</v>
      </c>
      <c r="M23" s="124">
        <f>SUM(I23+K23)</f>
        <v>0</v>
      </c>
      <c r="N23" s="124"/>
      <c r="O23" s="123"/>
      <c r="P23" s="123"/>
      <c r="Q23" s="123">
        <v>5759</v>
      </c>
      <c r="R23" s="125">
        <f>L23/Q23*100</f>
        <v>0</v>
      </c>
    </row>
    <row r="24" spans="1:19" ht="34.5" customHeight="1" x14ac:dyDescent="0.15">
      <c r="A24" s="455" t="s">
        <v>55</v>
      </c>
      <c r="B24" s="456"/>
      <c r="C24" s="456"/>
      <c r="D24" s="136">
        <v>18</v>
      </c>
      <c r="E24" s="136"/>
      <c r="F24" s="123"/>
      <c r="G24" s="123"/>
      <c r="H24" s="123"/>
      <c r="I24" s="123"/>
      <c r="J24" s="123"/>
      <c r="K24" s="123"/>
      <c r="L24" s="110">
        <f t="shared" si="1"/>
        <v>0</v>
      </c>
      <c r="M24" s="124">
        <f t="shared" si="2"/>
        <v>0</v>
      </c>
      <c r="N24" s="124"/>
      <c r="O24" s="123"/>
      <c r="P24" s="123"/>
      <c r="Q24" s="123">
        <v>3677</v>
      </c>
      <c r="R24" s="125">
        <f t="shared" si="0"/>
        <v>0</v>
      </c>
    </row>
    <row r="25" spans="1:19" ht="34.5" customHeight="1" x14ac:dyDescent="0.15">
      <c r="A25" s="504" t="s">
        <v>271</v>
      </c>
      <c r="B25" s="456"/>
      <c r="C25" s="456"/>
      <c r="D25" s="136">
        <v>18</v>
      </c>
      <c r="E25" s="136"/>
      <c r="F25" s="123"/>
      <c r="G25" s="123"/>
      <c r="H25" s="123"/>
      <c r="I25" s="123"/>
      <c r="J25" s="123"/>
      <c r="K25" s="123"/>
      <c r="L25" s="110">
        <f>SUM(F25+G25+H25+J25)</f>
        <v>0</v>
      </c>
      <c r="M25" s="124">
        <f>SUM(I25+K25)</f>
        <v>0</v>
      </c>
      <c r="N25" s="124"/>
      <c r="O25" s="123"/>
      <c r="P25" s="123"/>
      <c r="Q25" s="123">
        <v>3009</v>
      </c>
      <c r="R25" s="125">
        <f>L25/Q25*100</f>
        <v>0</v>
      </c>
    </row>
    <row r="26" spans="1:19" ht="34.5" customHeight="1" x14ac:dyDescent="0.15">
      <c r="A26" s="504" t="s">
        <v>119</v>
      </c>
      <c r="B26" s="456"/>
      <c r="C26" s="456"/>
      <c r="D26" s="136">
        <v>18</v>
      </c>
      <c r="E26" s="136"/>
      <c r="F26" s="123"/>
      <c r="G26" s="123"/>
      <c r="H26" s="123"/>
      <c r="I26" s="123"/>
      <c r="J26" s="123"/>
      <c r="K26" s="123"/>
      <c r="L26" s="110">
        <f t="shared" si="1"/>
        <v>0</v>
      </c>
      <c r="M26" s="124">
        <f t="shared" si="2"/>
        <v>0</v>
      </c>
      <c r="N26" s="124"/>
      <c r="O26" s="123"/>
      <c r="P26" s="123"/>
      <c r="Q26" s="123">
        <v>3125</v>
      </c>
      <c r="R26" s="125">
        <f t="shared" si="0"/>
        <v>0</v>
      </c>
    </row>
    <row r="27" spans="1:19" ht="34.5" customHeight="1" x14ac:dyDescent="0.15">
      <c r="A27" s="521" t="s">
        <v>282</v>
      </c>
      <c r="B27" s="495"/>
      <c r="C27" s="496"/>
      <c r="D27" s="137">
        <f t="shared" ref="D27:Q27" si="3">SUM(D5:D26)</f>
        <v>495</v>
      </c>
      <c r="E27" s="137">
        <f t="shared" si="3"/>
        <v>0</v>
      </c>
      <c r="F27" s="128">
        <f t="shared" si="3"/>
        <v>0</v>
      </c>
      <c r="G27" s="128">
        <f t="shared" si="3"/>
        <v>0</v>
      </c>
      <c r="H27" s="128">
        <f t="shared" si="3"/>
        <v>0</v>
      </c>
      <c r="I27" s="128">
        <f t="shared" si="3"/>
        <v>0</v>
      </c>
      <c r="J27" s="128">
        <f t="shared" si="3"/>
        <v>0</v>
      </c>
      <c r="K27" s="128">
        <f t="shared" si="3"/>
        <v>0</v>
      </c>
      <c r="L27" s="128">
        <f t="shared" si="3"/>
        <v>0</v>
      </c>
      <c r="M27" s="128">
        <f t="shared" si="3"/>
        <v>0</v>
      </c>
      <c r="N27" s="128">
        <f t="shared" si="3"/>
        <v>0</v>
      </c>
      <c r="O27" s="128">
        <f t="shared" si="3"/>
        <v>0</v>
      </c>
      <c r="P27" s="128">
        <f t="shared" si="3"/>
        <v>0</v>
      </c>
      <c r="Q27" s="128">
        <f t="shared" si="3"/>
        <v>87785</v>
      </c>
      <c r="R27" s="293">
        <f>L27/Q27*100</f>
        <v>0</v>
      </c>
    </row>
    <row r="28" spans="1:19" ht="34.5" customHeight="1" x14ac:dyDescent="0.15">
      <c r="A28" s="500" t="s">
        <v>15</v>
      </c>
      <c r="B28" s="468"/>
      <c r="C28" s="501"/>
      <c r="D28" s="138"/>
      <c r="E28" s="138"/>
      <c r="F28" s="448" t="e">
        <f t="shared" ref="F28:K28" si="4">F27/$L$27*100</f>
        <v>#DIV/0!</v>
      </c>
      <c r="G28" s="448" t="e">
        <f t="shared" si="4"/>
        <v>#DIV/0!</v>
      </c>
      <c r="H28" s="448" t="e">
        <f t="shared" si="4"/>
        <v>#DIV/0!</v>
      </c>
      <c r="I28" s="448" t="e">
        <f t="shared" si="4"/>
        <v>#DIV/0!</v>
      </c>
      <c r="J28" s="448" t="e">
        <f t="shared" si="4"/>
        <v>#DIV/0!</v>
      </c>
      <c r="K28" s="448" t="e">
        <f t="shared" si="4"/>
        <v>#DIV/0!</v>
      </c>
      <c r="L28" s="117"/>
      <c r="M28" s="117"/>
      <c r="N28" s="117"/>
      <c r="O28" s="117"/>
      <c r="P28" s="117"/>
      <c r="Q28" s="117"/>
      <c r="R28" s="130"/>
    </row>
    <row r="29" spans="1:19" ht="34.5" customHeight="1" x14ac:dyDescent="0.15">
      <c r="A29" s="487" t="s">
        <v>16</v>
      </c>
      <c r="B29" s="488"/>
      <c r="C29" s="489"/>
      <c r="D29" s="138"/>
      <c r="E29" s="138"/>
      <c r="F29" s="117">
        <f>F27/22</f>
        <v>0</v>
      </c>
      <c r="G29" s="117">
        <f t="shared" ref="G29:P29" si="5">G27/22</f>
        <v>0</v>
      </c>
      <c r="H29" s="117">
        <f t="shared" si="5"/>
        <v>0</v>
      </c>
      <c r="I29" s="117">
        <f t="shared" si="5"/>
        <v>0</v>
      </c>
      <c r="J29" s="117">
        <f t="shared" si="5"/>
        <v>0</v>
      </c>
      <c r="K29" s="117">
        <f t="shared" si="5"/>
        <v>0</v>
      </c>
      <c r="L29" s="117">
        <f t="shared" si="5"/>
        <v>0</v>
      </c>
      <c r="M29" s="117">
        <f t="shared" si="5"/>
        <v>0</v>
      </c>
      <c r="N29" s="117">
        <f t="shared" si="5"/>
        <v>0</v>
      </c>
      <c r="O29" s="117">
        <f t="shared" si="5"/>
        <v>0</v>
      </c>
      <c r="P29" s="117">
        <f t="shared" si="5"/>
        <v>0</v>
      </c>
      <c r="Q29" s="117"/>
      <c r="R29" s="130"/>
      <c r="S29" s="1" t="s">
        <v>72</v>
      </c>
    </row>
    <row r="30" spans="1:19" ht="34.5" customHeight="1" x14ac:dyDescent="0.15">
      <c r="A30" s="487" t="s">
        <v>17</v>
      </c>
      <c r="B30" s="488"/>
      <c r="C30" s="489"/>
      <c r="D30" s="138"/>
      <c r="E30" s="138"/>
      <c r="F30" s="117">
        <f>F27/$D$27*18</f>
        <v>0</v>
      </c>
      <c r="G30" s="117">
        <f t="shared" ref="G30:P30" si="6">G27/$D$27*18</f>
        <v>0</v>
      </c>
      <c r="H30" s="117">
        <f t="shared" si="6"/>
        <v>0</v>
      </c>
      <c r="I30" s="117">
        <f t="shared" si="6"/>
        <v>0</v>
      </c>
      <c r="J30" s="117">
        <f t="shared" si="6"/>
        <v>0</v>
      </c>
      <c r="K30" s="117">
        <f t="shared" si="6"/>
        <v>0</v>
      </c>
      <c r="L30" s="117">
        <f t="shared" si="6"/>
        <v>0</v>
      </c>
      <c r="M30" s="117">
        <f t="shared" si="6"/>
        <v>0</v>
      </c>
      <c r="N30" s="117">
        <f t="shared" si="6"/>
        <v>0</v>
      </c>
      <c r="O30" s="117">
        <f t="shared" si="6"/>
        <v>0</v>
      </c>
      <c r="P30" s="117">
        <f t="shared" si="6"/>
        <v>0</v>
      </c>
      <c r="Q30" s="117"/>
      <c r="R30" s="130"/>
    </row>
    <row r="31" spans="1:19" ht="34.5" customHeight="1" x14ac:dyDescent="0.15">
      <c r="A31" s="487" t="s">
        <v>60</v>
      </c>
      <c r="B31" s="488"/>
      <c r="C31" s="489"/>
      <c r="D31" s="341">
        <v>495</v>
      </c>
      <c r="E31" s="341">
        <v>656</v>
      </c>
      <c r="F31" s="339">
        <v>12911</v>
      </c>
      <c r="G31" s="339">
        <v>2075</v>
      </c>
      <c r="H31" s="339">
        <v>59381</v>
      </c>
      <c r="I31" s="340">
        <v>364</v>
      </c>
      <c r="J31" s="339">
        <v>13418</v>
      </c>
      <c r="K31" s="340">
        <v>124</v>
      </c>
      <c r="L31" s="300">
        <f>SUM(F31+G31+H31+J31)</f>
        <v>87785</v>
      </c>
      <c r="M31" s="300">
        <f>SUM(I31+K31)</f>
        <v>488</v>
      </c>
      <c r="N31" s="301">
        <v>78963</v>
      </c>
      <c r="O31" s="339">
        <v>1128</v>
      </c>
      <c r="P31" s="339">
        <v>21004</v>
      </c>
      <c r="Q31" s="133" t="s">
        <v>264</v>
      </c>
      <c r="R31" s="135"/>
    </row>
    <row r="32" spans="1:19" ht="34.5" customHeight="1" x14ac:dyDescent="0.15">
      <c r="A32" s="557" t="s">
        <v>72</v>
      </c>
      <c r="B32" s="557"/>
      <c r="C32" s="557"/>
      <c r="D32" s="557"/>
      <c r="E32" s="557"/>
      <c r="F32" s="557"/>
      <c r="G32" s="557"/>
      <c r="H32" s="557"/>
      <c r="I32" s="557"/>
      <c r="J32" s="557"/>
      <c r="K32" s="557"/>
      <c r="L32" s="557"/>
      <c r="M32" s="557"/>
      <c r="N32" s="557"/>
      <c r="O32" s="557"/>
      <c r="P32" s="557"/>
      <c r="Q32" s="557"/>
      <c r="R32" s="557"/>
    </row>
    <row r="33" spans="1:18" ht="38.25" customHeight="1" x14ac:dyDescent="0.15">
      <c r="A33" s="505" t="s">
        <v>342</v>
      </c>
      <c r="B33" s="505"/>
      <c r="C33" s="505"/>
      <c r="D33" s="505"/>
      <c r="E33" s="505"/>
      <c r="F33" s="505"/>
      <c r="G33" s="505"/>
      <c r="H33" s="505"/>
      <c r="I33" s="505"/>
      <c r="J33" s="505"/>
      <c r="K33" s="505"/>
      <c r="L33" s="505"/>
      <c r="M33" s="505"/>
      <c r="N33" s="505"/>
      <c r="O33" s="505"/>
      <c r="P33" s="505"/>
      <c r="Q33" s="505"/>
      <c r="R33" s="74" t="s">
        <v>77</v>
      </c>
    </row>
    <row r="34" spans="1:18" ht="38.25" customHeight="1" x14ac:dyDescent="0.15">
      <c r="A34" s="17"/>
      <c r="B34" s="12"/>
      <c r="C34" s="30" t="s">
        <v>50</v>
      </c>
      <c r="D34" s="564" t="s">
        <v>82</v>
      </c>
      <c r="E34" s="564" t="s">
        <v>53</v>
      </c>
      <c r="F34" s="512" t="s">
        <v>101</v>
      </c>
      <c r="G34" s="513"/>
      <c r="H34" s="513"/>
      <c r="I34" s="513"/>
      <c r="J34" s="513"/>
      <c r="K34" s="513"/>
      <c r="L34" s="513"/>
      <c r="M34" s="513"/>
      <c r="N34" s="513"/>
      <c r="O34" s="513"/>
      <c r="P34" s="513"/>
      <c r="Q34" s="513"/>
      <c r="R34" s="514"/>
    </row>
    <row r="35" spans="1:18" ht="38.25" customHeight="1" x14ac:dyDescent="0.15">
      <c r="A35" s="18"/>
      <c r="B35" s="13"/>
      <c r="C35" s="13"/>
      <c r="D35" s="565"/>
      <c r="E35" s="565"/>
      <c r="F35" s="502" t="s">
        <v>0</v>
      </c>
      <c r="G35" s="481"/>
      <c r="H35" s="502" t="s">
        <v>1</v>
      </c>
      <c r="I35" s="503"/>
      <c r="J35" s="503"/>
      <c r="K35" s="481"/>
      <c r="L35" s="37"/>
      <c r="M35" s="510" t="s">
        <v>164</v>
      </c>
      <c r="N35" s="485" t="s">
        <v>168</v>
      </c>
      <c r="O35" s="485" t="s">
        <v>148</v>
      </c>
      <c r="P35" s="485" t="s">
        <v>150</v>
      </c>
      <c r="Q35" s="8"/>
      <c r="R35" s="39"/>
    </row>
    <row r="36" spans="1:18" ht="39.75" customHeight="1" x14ac:dyDescent="0.15">
      <c r="A36" s="26" t="s">
        <v>56</v>
      </c>
      <c r="B36" s="14"/>
      <c r="C36" s="14"/>
      <c r="D36" s="566"/>
      <c r="E36" s="566"/>
      <c r="F36" s="38" t="s">
        <v>2</v>
      </c>
      <c r="G36" s="38" t="s">
        <v>3</v>
      </c>
      <c r="H36" s="38" t="s">
        <v>2</v>
      </c>
      <c r="I36" s="151" t="s">
        <v>164</v>
      </c>
      <c r="J36" s="38" t="s">
        <v>3</v>
      </c>
      <c r="K36" s="151" t="s">
        <v>164</v>
      </c>
      <c r="L36" s="62" t="s">
        <v>4</v>
      </c>
      <c r="M36" s="511"/>
      <c r="N36" s="515"/>
      <c r="O36" s="515"/>
      <c r="P36" s="515"/>
      <c r="Q36" s="15" t="s">
        <v>5</v>
      </c>
      <c r="R36" s="28" t="s">
        <v>6</v>
      </c>
    </row>
    <row r="37" spans="1:18" ht="41.25" customHeight="1" x14ac:dyDescent="0.15">
      <c r="A37" s="455" t="s">
        <v>20</v>
      </c>
      <c r="B37" s="479"/>
      <c r="C37" s="479"/>
      <c r="D37" s="136">
        <v>18</v>
      </c>
      <c r="E37" s="136"/>
      <c r="F37" s="123"/>
      <c r="G37" s="123"/>
      <c r="H37" s="123"/>
      <c r="I37" s="123"/>
      <c r="J37" s="123"/>
      <c r="K37" s="123"/>
      <c r="L37" s="110">
        <f t="shared" ref="L37:L50" si="7">SUM(F37+G37+H37+J37)</f>
        <v>0</v>
      </c>
      <c r="M37" s="124">
        <f t="shared" ref="M37:M51" si="8">SUM(I37+K37)</f>
        <v>0</v>
      </c>
      <c r="N37" s="124"/>
      <c r="O37" s="123"/>
      <c r="P37" s="123"/>
      <c r="Q37" s="110">
        <v>4548</v>
      </c>
      <c r="R37" s="125">
        <f t="shared" ref="R37:R49" si="9">L37/Q37*100</f>
        <v>0</v>
      </c>
    </row>
    <row r="38" spans="1:18" ht="41.25" customHeight="1" x14ac:dyDescent="0.15">
      <c r="A38" s="455" t="s">
        <v>259</v>
      </c>
      <c r="B38" s="479"/>
      <c r="C38" s="528"/>
      <c r="D38" s="136">
        <v>18</v>
      </c>
      <c r="E38" s="136"/>
      <c r="F38" s="123"/>
      <c r="G38" s="123"/>
      <c r="H38" s="123"/>
      <c r="I38" s="123"/>
      <c r="J38" s="123"/>
      <c r="K38" s="123"/>
      <c r="L38" s="110">
        <f>SUM(F38+G38+H38+J38)</f>
        <v>0</v>
      </c>
      <c r="M38" s="124">
        <f>SUM(I38+K38)</f>
        <v>0</v>
      </c>
      <c r="N38" s="124"/>
      <c r="O38" s="123"/>
      <c r="P38" s="123"/>
      <c r="Q38" s="110">
        <v>4742</v>
      </c>
      <c r="R38" s="125">
        <f>L38/Q38*100</f>
        <v>0</v>
      </c>
    </row>
    <row r="39" spans="1:18" ht="41.25" customHeight="1" x14ac:dyDescent="0.15">
      <c r="A39" s="504" t="s">
        <v>365</v>
      </c>
      <c r="B39" s="479"/>
      <c r="C39" s="479"/>
      <c r="D39" s="136">
        <v>36</v>
      </c>
      <c r="E39" s="136"/>
      <c r="F39" s="123"/>
      <c r="G39" s="123"/>
      <c r="H39" s="123"/>
      <c r="I39" s="123"/>
      <c r="J39" s="123"/>
      <c r="K39" s="123"/>
      <c r="L39" s="110">
        <f>SUM(F39+G39+H39+J39)</f>
        <v>0</v>
      </c>
      <c r="M39" s="124">
        <f>SUM(I39+K39)</f>
        <v>0</v>
      </c>
      <c r="N39" s="124"/>
      <c r="O39" s="123"/>
      <c r="P39" s="123"/>
      <c r="Q39" s="110">
        <v>5249</v>
      </c>
      <c r="R39" s="125">
        <f>L39/Q39*100</f>
        <v>0</v>
      </c>
    </row>
    <row r="40" spans="1:18" ht="41.25" customHeight="1" x14ac:dyDescent="0.15">
      <c r="A40" s="504" t="s">
        <v>52</v>
      </c>
      <c r="B40" s="479"/>
      <c r="C40" s="479"/>
      <c r="D40" s="136">
        <v>18</v>
      </c>
      <c r="E40" s="136"/>
      <c r="F40" s="123"/>
      <c r="G40" s="123"/>
      <c r="H40" s="123"/>
      <c r="I40" s="123"/>
      <c r="J40" s="123"/>
      <c r="K40" s="123"/>
      <c r="L40" s="110">
        <f t="shared" si="7"/>
        <v>0</v>
      </c>
      <c r="M40" s="124">
        <f t="shared" si="8"/>
        <v>0</v>
      </c>
      <c r="N40" s="124"/>
      <c r="O40" s="123"/>
      <c r="P40" s="123"/>
      <c r="Q40" s="110">
        <v>4467</v>
      </c>
      <c r="R40" s="125">
        <f t="shared" si="9"/>
        <v>0</v>
      </c>
    </row>
    <row r="41" spans="1:18" ht="41.25" customHeight="1" x14ac:dyDescent="0.15">
      <c r="A41" s="455" t="s">
        <v>21</v>
      </c>
      <c r="B41" s="479"/>
      <c r="C41" s="479"/>
      <c r="D41" s="136">
        <v>18</v>
      </c>
      <c r="E41" s="136"/>
      <c r="F41" s="123"/>
      <c r="G41" s="123"/>
      <c r="H41" s="123"/>
      <c r="I41" s="123"/>
      <c r="J41" s="123"/>
      <c r="K41" s="123"/>
      <c r="L41" s="110">
        <f t="shared" si="7"/>
        <v>0</v>
      </c>
      <c r="M41" s="124">
        <f t="shared" si="8"/>
        <v>0</v>
      </c>
      <c r="N41" s="124"/>
      <c r="O41" s="123"/>
      <c r="P41" s="123"/>
      <c r="Q41" s="110">
        <v>4161</v>
      </c>
      <c r="R41" s="125">
        <f t="shared" si="9"/>
        <v>0</v>
      </c>
    </row>
    <row r="42" spans="1:18" ht="41.25" customHeight="1" x14ac:dyDescent="0.15">
      <c r="A42" s="455" t="s">
        <v>22</v>
      </c>
      <c r="B42" s="479"/>
      <c r="C42" s="479"/>
      <c r="D42" s="136">
        <v>18</v>
      </c>
      <c r="E42" s="136"/>
      <c r="F42" s="123"/>
      <c r="G42" s="123"/>
      <c r="H42" s="123"/>
      <c r="I42" s="123"/>
      <c r="J42" s="123"/>
      <c r="K42" s="123"/>
      <c r="L42" s="110">
        <f t="shared" si="7"/>
        <v>0</v>
      </c>
      <c r="M42" s="124">
        <f t="shared" si="8"/>
        <v>0</v>
      </c>
      <c r="N42" s="124"/>
      <c r="O42" s="123"/>
      <c r="P42" s="123"/>
      <c r="Q42" s="110">
        <v>2883</v>
      </c>
      <c r="R42" s="125">
        <f t="shared" si="9"/>
        <v>0</v>
      </c>
    </row>
    <row r="43" spans="1:18" ht="41.25" customHeight="1" x14ac:dyDescent="0.15">
      <c r="A43" s="504" t="s">
        <v>146</v>
      </c>
      <c r="B43" s="479"/>
      <c r="C43" s="479"/>
      <c r="D43" s="136">
        <v>18</v>
      </c>
      <c r="E43" s="136"/>
      <c r="F43" s="123"/>
      <c r="G43" s="123"/>
      <c r="H43" s="123"/>
      <c r="I43" s="123"/>
      <c r="J43" s="123"/>
      <c r="K43" s="123"/>
      <c r="L43" s="110">
        <f t="shared" si="7"/>
        <v>0</v>
      </c>
      <c r="M43" s="124">
        <f t="shared" si="8"/>
        <v>0</v>
      </c>
      <c r="N43" s="124"/>
      <c r="O43" s="123"/>
      <c r="P43" s="123"/>
      <c r="Q43" s="110">
        <v>3706</v>
      </c>
      <c r="R43" s="125">
        <f>L43/Q43*100</f>
        <v>0</v>
      </c>
    </row>
    <row r="44" spans="1:18" ht="41.25" customHeight="1" x14ac:dyDescent="0.15">
      <c r="A44" s="455" t="s">
        <v>23</v>
      </c>
      <c r="B44" s="479"/>
      <c r="C44" s="479"/>
      <c r="D44" s="136">
        <v>18</v>
      </c>
      <c r="E44" s="136"/>
      <c r="F44" s="123"/>
      <c r="G44" s="123"/>
      <c r="H44" s="123"/>
      <c r="I44" s="123"/>
      <c r="J44" s="123"/>
      <c r="K44" s="123"/>
      <c r="L44" s="110">
        <f t="shared" si="7"/>
        <v>0</v>
      </c>
      <c r="M44" s="124">
        <f t="shared" si="8"/>
        <v>0</v>
      </c>
      <c r="N44" s="124"/>
      <c r="O44" s="123"/>
      <c r="P44" s="123"/>
      <c r="Q44" s="110">
        <v>4114</v>
      </c>
      <c r="R44" s="125">
        <f t="shared" si="9"/>
        <v>0</v>
      </c>
    </row>
    <row r="45" spans="1:18" ht="41.25" customHeight="1" x14ac:dyDescent="0.15">
      <c r="A45" s="516" t="s">
        <v>288</v>
      </c>
      <c r="B45" s="517"/>
      <c r="C45" s="518"/>
      <c r="D45" s="136">
        <v>18</v>
      </c>
      <c r="E45" s="136"/>
      <c r="F45" s="123"/>
      <c r="G45" s="123"/>
      <c r="H45" s="123"/>
      <c r="I45" s="123"/>
      <c r="J45" s="123"/>
      <c r="K45" s="123"/>
      <c r="L45" s="110">
        <f>SUM(F45+G45+H45+J45)</f>
        <v>0</v>
      </c>
      <c r="M45" s="124">
        <f>SUM(I45+K45)</f>
        <v>0</v>
      </c>
      <c r="N45" s="124"/>
      <c r="O45" s="123"/>
      <c r="P45" s="123"/>
      <c r="Q45" s="110">
        <v>4064</v>
      </c>
      <c r="R45" s="125">
        <f>L45/Q45*100</f>
        <v>0</v>
      </c>
    </row>
    <row r="46" spans="1:18" ht="41.25" customHeight="1" x14ac:dyDescent="0.15">
      <c r="A46" s="455" t="s">
        <v>24</v>
      </c>
      <c r="B46" s="479"/>
      <c r="C46" s="479"/>
      <c r="D46" s="136">
        <v>18</v>
      </c>
      <c r="E46" s="136"/>
      <c r="F46" s="123"/>
      <c r="G46" s="123"/>
      <c r="H46" s="123"/>
      <c r="I46" s="123"/>
      <c r="J46" s="123"/>
      <c r="K46" s="123"/>
      <c r="L46" s="110">
        <f t="shared" si="7"/>
        <v>0</v>
      </c>
      <c r="M46" s="124">
        <f t="shared" si="8"/>
        <v>0</v>
      </c>
      <c r="N46" s="124"/>
      <c r="O46" s="123"/>
      <c r="P46" s="123"/>
      <c r="Q46" s="110">
        <v>3836</v>
      </c>
      <c r="R46" s="125">
        <f t="shared" si="9"/>
        <v>0</v>
      </c>
    </row>
    <row r="47" spans="1:18" ht="41.25" customHeight="1" x14ac:dyDescent="0.15">
      <c r="A47" s="455" t="s">
        <v>269</v>
      </c>
      <c r="B47" s="479"/>
      <c r="C47" s="479"/>
      <c r="D47" s="136">
        <v>36</v>
      </c>
      <c r="E47" s="136"/>
      <c r="F47" s="123"/>
      <c r="G47" s="123"/>
      <c r="H47" s="123"/>
      <c r="I47" s="123"/>
      <c r="J47" s="123"/>
      <c r="K47" s="123"/>
      <c r="L47" s="110">
        <f>SUM(F47+G47+H47+J47)</f>
        <v>0</v>
      </c>
      <c r="M47" s="124">
        <f>SUM(I47+K47)</f>
        <v>0</v>
      </c>
      <c r="N47" s="124"/>
      <c r="O47" s="123"/>
      <c r="P47" s="123"/>
      <c r="Q47" s="110">
        <v>3790</v>
      </c>
      <c r="R47" s="125">
        <f>L47/Q47*100</f>
        <v>0</v>
      </c>
    </row>
    <row r="48" spans="1:18" ht="41.25" customHeight="1" x14ac:dyDescent="0.15">
      <c r="A48" s="455" t="s">
        <v>25</v>
      </c>
      <c r="B48" s="479"/>
      <c r="C48" s="479"/>
      <c r="D48" s="136">
        <v>18</v>
      </c>
      <c r="E48" s="136"/>
      <c r="F48" s="123"/>
      <c r="G48" s="123"/>
      <c r="H48" s="123"/>
      <c r="I48" s="123"/>
      <c r="J48" s="123"/>
      <c r="K48" s="123"/>
      <c r="L48" s="110">
        <f t="shared" si="7"/>
        <v>0</v>
      </c>
      <c r="M48" s="124">
        <f t="shared" si="8"/>
        <v>0</v>
      </c>
      <c r="N48" s="124"/>
      <c r="O48" s="123"/>
      <c r="P48" s="123"/>
      <c r="Q48" s="110">
        <v>2943</v>
      </c>
      <c r="R48" s="125">
        <f t="shared" si="9"/>
        <v>0</v>
      </c>
    </row>
    <row r="49" spans="1:19" ht="41.25" customHeight="1" x14ac:dyDescent="0.15">
      <c r="A49" s="455" t="s">
        <v>27</v>
      </c>
      <c r="B49" s="479"/>
      <c r="C49" s="479"/>
      <c r="D49" s="136">
        <v>27</v>
      </c>
      <c r="E49" s="136"/>
      <c r="F49" s="123"/>
      <c r="G49" s="123"/>
      <c r="H49" s="123"/>
      <c r="I49" s="123"/>
      <c r="J49" s="123"/>
      <c r="K49" s="123"/>
      <c r="L49" s="110">
        <f t="shared" si="7"/>
        <v>0</v>
      </c>
      <c r="M49" s="124">
        <f t="shared" si="8"/>
        <v>0</v>
      </c>
      <c r="N49" s="124"/>
      <c r="O49" s="123"/>
      <c r="P49" s="123"/>
      <c r="Q49" s="110">
        <v>5248</v>
      </c>
      <c r="R49" s="125">
        <f t="shared" si="9"/>
        <v>0</v>
      </c>
    </row>
    <row r="50" spans="1:19" ht="41.25" customHeight="1" x14ac:dyDescent="0.15">
      <c r="A50" s="455" t="s">
        <v>154</v>
      </c>
      <c r="B50" s="479"/>
      <c r="C50" s="479"/>
      <c r="D50" s="136">
        <v>36</v>
      </c>
      <c r="E50" s="136"/>
      <c r="F50" s="123"/>
      <c r="G50" s="123"/>
      <c r="H50" s="123"/>
      <c r="I50" s="123"/>
      <c r="J50" s="123"/>
      <c r="K50" s="123"/>
      <c r="L50" s="110">
        <f t="shared" si="7"/>
        <v>0</v>
      </c>
      <c r="M50" s="124">
        <f t="shared" si="8"/>
        <v>0</v>
      </c>
      <c r="N50" s="124"/>
      <c r="O50" s="123"/>
      <c r="P50" s="123"/>
      <c r="Q50" s="110">
        <v>8328</v>
      </c>
      <c r="R50" s="125">
        <f>L50/Q50*100</f>
        <v>0</v>
      </c>
    </row>
    <row r="51" spans="1:19" ht="41.25" customHeight="1" x14ac:dyDescent="0.15">
      <c r="A51" s="504" t="s">
        <v>205</v>
      </c>
      <c r="B51" s="479"/>
      <c r="C51" s="479"/>
      <c r="D51" s="136">
        <v>18</v>
      </c>
      <c r="E51" s="209"/>
      <c r="F51" s="123"/>
      <c r="G51" s="123"/>
      <c r="H51" s="123"/>
      <c r="I51" s="123"/>
      <c r="J51" s="123"/>
      <c r="K51" s="123"/>
      <c r="L51" s="110">
        <f>SUM(F51+G51+H51+J51)</f>
        <v>0</v>
      </c>
      <c r="M51" s="124">
        <f t="shared" si="8"/>
        <v>0</v>
      </c>
      <c r="N51" s="296"/>
      <c r="O51" s="123"/>
      <c r="P51" s="123"/>
      <c r="Q51" s="110">
        <v>4294</v>
      </c>
      <c r="R51" s="125">
        <f>L51/Q51*100</f>
        <v>0</v>
      </c>
    </row>
    <row r="52" spans="1:19" ht="41.25" customHeight="1" x14ac:dyDescent="0.15">
      <c r="A52" s="455"/>
      <c r="B52" s="479"/>
      <c r="C52" s="479"/>
      <c r="D52" s="140" t="s">
        <v>19</v>
      </c>
      <c r="E52" s="140"/>
      <c r="F52" s="147" t="s">
        <v>14</v>
      </c>
      <c r="G52" s="147" t="s">
        <v>14</v>
      </c>
      <c r="H52" s="147" t="s">
        <v>14</v>
      </c>
      <c r="I52" s="147"/>
      <c r="J52" s="147" t="s">
        <v>14</v>
      </c>
      <c r="K52" s="147"/>
      <c r="L52" s="148" t="s">
        <v>14</v>
      </c>
      <c r="M52" s="148"/>
      <c r="N52" s="148"/>
      <c r="O52" s="123"/>
      <c r="P52" s="123"/>
      <c r="Q52" s="123" t="s">
        <v>14</v>
      </c>
      <c r="R52" s="149" t="s">
        <v>14</v>
      </c>
    </row>
    <row r="53" spans="1:19" ht="41.25" customHeight="1" x14ac:dyDescent="0.15">
      <c r="A53" s="455"/>
      <c r="B53" s="479"/>
      <c r="C53" s="479"/>
      <c r="D53" s="140"/>
      <c r="E53" s="140"/>
      <c r="F53" s="147"/>
      <c r="G53" s="147"/>
      <c r="H53" s="147"/>
      <c r="I53" s="147"/>
      <c r="J53" s="147"/>
      <c r="K53" s="147"/>
      <c r="L53" s="148"/>
      <c r="M53" s="148"/>
      <c r="N53" s="148"/>
      <c r="O53" s="123"/>
      <c r="P53" s="123"/>
      <c r="Q53" s="123"/>
      <c r="R53" s="149"/>
    </row>
    <row r="54" spans="1:19" ht="41.25" customHeight="1" x14ac:dyDescent="0.15">
      <c r="A54" s="455"/>
      <c r="B54" s="479"/>
      <c r="C54" s="479"/>
      <c r="D54" s="140"/>
      <c r="E54" s="140"/>
      <c r="F54" s="147"/>
      <c r="G54" s="147"/>
      <c r="H54" s="147"/>
      <c r="I54" s="147"/>
      <c r="J54" s="147"/>
      <c r="K54" s="147"/>
      <c r="L54" s="148"/>
      <c r="M54" s="148"/>
      <c r="N54" s="148"/>
      <c r="O54" s="123"/>
      <c r="P54" s="123"/>
      <c r="Q54" s="123"/>
      <c r="R54" s="149"/>
    </row>
    <row r="55" spans="1:19" ht="41.25" customHeight="1" x14ac:dyDescent="0.15">
      <c r="A55" s="455"/>
      <c r="B55" s="479"/>
      <c r="C55" s="479"/>
      <c r="D55" s="140"/>
      <c r="E55" s="140"/>
      <c r="F55" s="147"/>
      <c r="G55" s="147"/>
      <c r="H55" s="147"/>
      <c r="I55" s="147"/>
      <c r="J55" s="147"/>
      <c r="K55" s="147"/>
      <c r="L55" s="148"/>
      <c r="M55" s="148"/>
      <c r="N55" s="148"/>
      <c r="O55" s="123"/>
      <c r="P55" s="123"/>
      <c r="Q55" s="123"/>
      <c r="R55" s="149"/>
    </row>
    <row r="56" spans="1:19" ht="41.25" customHeight="1" x14ac:dyDescent="0.15">
      <c r="A56" s="455"/>
      <c r="B56" s="479"/>
      <c r="C56" s="479"/>
      <c r="D56" s="140" t="s">
        <v>19</v>
      </c>
      <c r="E56" s="140"/>
      <c r="F56" s="147" t="s">
        <v>14</v>
      </c>
      <c r="G56" s="147" t="s">
        <v>14</v>
      </c>
      <c r="H56" s="147" t="s">
        <v>14</v>
      </c>
      <c r="I56" s="147"/>
      <c r="J56" s="147" t="s">
        <v>14</v>
      </c>
      <c r="K56" s="147"/>
      <c r="L56" s="148" t="s">
        <v>14</v>
      </c>
      <c r="M56" s="148"/>
      <c r="N56" s="148"/>
      <c r="O56" s="123"/>
      <c r="P56" s="123"/>
      <c r="Q56" s="147" t="s">
        <v>14</v>
      </c>
      <c r="R56" s="149" t="s">
        <v>14</v>
      </c>
    </row>
    <row r="57" spans="1:19" ht="41.25" customHeight="1" x14ac:dyDescent="0.15">
      <c r="A57" s="494" t="s">
        <v>204</v>
      </c>
      <c r="B57" s="524"/>
      <c r="C57" s="525"/>
      <c r="D57" s="137">
        <f t="shared" ref="D57:Q57" si="10">SUM(D37:D51)</f>
        <v>333</v>
      </c>
      <c r="E57" s="137">
        <f t="shared" si="10"/>
        <v>0</v>
      </c>
      <c r="F57" s="128">
        <f t="shared" si="10"/>
        <v>0</v>
      </c>
      <c r="G57" s="128">
        <f t="shared" si="10"/>
        <v>0</v>
      </c>
      <c r="H57" s="128">
        <f t="shared" si="10"/>
        <v>0</v>
      </c>
      <c r="I57" s="128">
        <f t="shared" si="10"/>
        <v>0</v>
      </c>
      <c r="J57" s="128">
        <f t="shared" si="10"/>
        <v>0</v>
      </c>
      <c r="K57" s="128">
        <f t="shared" si="10"/>
        <v>0</v>
      </c>
      <c r="L57" s="128">
        <f t="shared" si="10"/>
        <v>0</v>
      </c>
      <c r="M57" s="128">
        <f t="shared" si="10"/>
        <v>0</v>
      </c>
      <c r="N57" s="128">
        <f t="shared" si="10"/>
        <v>0</v>
      </c>
      <c r="O57" s="128">
        <f t="shared" si="10"/>
        <v>0</v>
      </c>
      <c r="P57" s="128">
        <f t="shared" si="10"/>
        <v>0</v>
      </c>
      <c r="Q57" s="128">
        <f t="shared" si="10"/>
        <v>66373</v>
      </c>
      <c r="R57" s="80">
        <f>L57/Q57*100</f>
        <v>0</v>
      </c>
    </row>
    <row r="58" spans="1:19" ht="41.25" customHeight="1" x14ac:dyDescent="0.15">
      <c r="A58" s="500" t="s">
        <v>15</v>
      </c>
      <c r="B58" s="468"/>
      <c r="C58" s="501"/>
      <c r="D58" s="138"/>
      <c r="E58" s="138"/>
      <c r="F58" s="448" t="e">
        <f t="shared" ref="F58:K58" si="11">F57/$L$57*100</f>
        <v>#DIV/0!</v>
      </c>
      <c r="G58" s="448" t="e">
        <f t="shared" si="11"/>
        <v>#DIV/0!</v>
      </c>
      <c r="H58" s="448" t="e">
        <f t="shared" si="11"/>
        <v>#DIV/0!</v>
      </c>
      <c r="I58" s="448" t="e">
        <f t="shared" si="11"/>
        <v>#DIV/0!</v>
      </c>
      <c r="J58" s="448" t="e">
        <f t="shared" si="11"/>
        <v>#DIV/0!</v>
      </c>
      <c r="K58" s="448" t="e">
        <f t="shared" si="11"/>
        <v>#DIV/0!</v>
      </c>
      <c r="L58" s="117"/>
      <c r="M58" s="117"/>
      <c r="N58" s="117"/>
      <c r="O58" s="117"/>
      <c r="P58" s="117"/>
      <c r="Q58" s="117"/>
      <c r="R58" s="130"/>
    </row>
    <row r="59" spans="1:19" ht="41.25" customHeight="1" x14ac:dyDescent="0.15">
      <c r="A59" s="487" t="s">
        <v>16</v>
      </c>
      <c r="B59" s="488"/>
      <c r="C59" s="489"/>
      <c r="D59" s="138"/>
      <c r="E59" s="138"/>
      <c r="F59" s="117">
        <f>F57/15</f>
        <v>0</v>
      </c>
      <c r="G59" s="117">
        <f t="shared" ref="G59:P59" si="12">G57/15</f>
        <v>0</v>
      </c>
      <c r="H59" s="117">
        <f t="shared" si="12"/>
        <v>0</v>
      </c>
      <c r="I59" s="117">
        <f t="shared" si="12"/>
        <v>0</v>
      </c>
      <c r="J59" s="117">
        <f t="shared" si="12"/>
        <v>0</v>
      </c>
      <c r="K59" s="117">
        <f t="shared" si="12"/>
        <v>0</v>
      </c>
      <c r="L59" s="117">
        <f t="shared" si="12"/>
        <v>0</v>
      </c>
      <c r="M59" s="117">
        <f t="shared" si="12"/>
        <v>0</v>
      </c>
      <c r="N59" s="117">
        <f t="shared" si="12"/>
        <v>0</v>
      </c>
      <c r="O59" s="117">
        <f t="shared" si="12"/>
        <v>0</v>
      </c>
      <c r="P59" s="117">
        <f t="shared" si="12"/>
        <v>0</v>
      </c>
      <c r="Q59" s="117"/>
      <c r="R59" s="130"/>
    </row>
    <row r="60" spans="1:19" ht="41.25" customHeight="1" x14ac:dyDescent="0.15">
      <c r="A60" s="487" t="s">
        <v>17</v>
      </c>
      <c r="B60" s="488"/>
      <c r="C60" s="489"/>
      <c r="D60" s="138"/>
      <c r="E60" s="138"/>
      <c r="F60" s="117">
        <f>F57/$D$57*18</f>
        <v>0</v>
      </c>
      <c r="G60" s="117">
        <f t="shared" ref="G60:P60" si="13">G57/$D$57*18</f>
        <v>0</v>
      </c>
      <c r="H60" s="117">
        <f t="shared" si="13"/>
        <v>0</v>
      </c>
      <c r="I60" s="117">
        <f t="shared" si="13"/>
        <v>0</v>
      </c>
      <c r="J60" s="117">
        <f t="shared" si="13"/>
        <v>0</v>
      </c>
      <c r="K60" s="117">
        <f t="shared" si="13"/>
        <v>0</v>
      </c>
      <c r="L60" s="117">
        <f t="shared" si="13"/>
        <v>0</v>
      </c>
      <c r="M60" s="117">
        <f>M57/$D$57*18</f>
        <v>0</v>
      </c>
      <c r="N60" s="117">
        <f>N57/$D$57*18</f>
        <v>0</v>
      </c>
      <c r="O60" s="117">
        <f>O57/$D$57*18</f>
        <v>0</v>
      </c>
      <c r="P60" s="117">
        <f t="shared" si="13"/>
        <v>0</v>
      </c>
      <c r="Q60" s="117"/>
      <c r="R60" s="130"/>
      <c r="S60" s="1" t="s">
        <v>72</v>
      </c>
    </row>
    <row r="61" spans="1:19" ht="41.25" customHeight="1" x14ac:dyDescent="0.15">
      <c r="A61" s="487" t="s">
        <v>60</v>
      </c>
      <c r="B61" s="488"/>
      <c r="C61" s="489"/>
      <c r="D61" s="250">
        <v>333</v>
      </c>
      <c r="E61" s="250">
        <v>438</v>
      </c>
      <c r="F61" s="131">
        <v>14624</v>
      </c>
      <c r="G61" s="131">
        <v>2421</v>
      </c>
      <c r="H61" s="131">
        <v>41942</v>
      </c>
      <c r="I61" s="132">
        <v>263</v>
      </c>
      <c r="J61" s="131">
        <v>7386</v>
      </c>
      <c r="K61" s="132">
        <v>97</v>
      </c>
      <c r="L61" s="183">
        <f>SUM(F61+G61+H61+J61)</f>
        <v>66373</v>
      </c>
      <c r="M61" s="183">
        <f>SUM(I61+K61)</f>
        <v>360</v>
      </c>
      <c r="N61" s="223">
        <v>52639</v>
      </c>
      <c r="O61" s="131">
        <v>482</v>
      </c>
      <c r="P61" s="131">
        <v>16658</v>
      </c>
      <c r="Q61" s="133"/>
      <c r="R61" s="135"/>
    </row>
    <row r="62" spans="1:19" ht="39" customHeight="1" x14ac:dyDescent="0.15">
      <c r="A62" s="458" t="s">
        <v>225</v>
      </c>
      <c r="B62" s="459"/>
      <c r="C62" s="459"/>
      <c r="D62" s="459"/>
      <c r="E62" s="459"/>
      <c r="F62" s="459"/>
      <c r="G62" s="459"/>
      <c r="H62" s="459"/>
      <c r="I62" s="459"/>
      <c r="J62" s="459"/>
      <c r="K62" s="459"/>
      <c r="L62" s="459"/>
      <c r="M62" s="459"/>
      <c r="N62" s="459"/>
      <c r="O62" s="459"/>
      <c r="P62" s="459"/>
      <c r="Q62" s="459"/>
      <c r="R62" s="459"/>
    </row>
    <row r="63" spans="1:19" ht="37.5" customHeight="1" x14ac:dyDescent="0.15">
      <c r="A63" s="505" t="s">
        <v>343</v>
      </c>
      <c r="B63" s="505"/>
      <c r="C63" s="505"/>
      <c r="D63" s="505"/>
      <c r="E63" s="505"/>
      <c r="F63" s="505"/>
      <c r="G63" s="505"/>
      <c r="H63" s="505"/>
      <c r="I63" s="505"/>
      <c r="J63" s="505"/>
      <c r="K63" s="505"/>
      <c r="L63" s="505"/>
      <c r="M63" s="505"/>
      <c r="N63" s="505"/>
      <c r="O63" s="505"/>
      <c r="P63" s="505"/>
      <c r="Q63" s="505"/>
      <c r="R63" s="74" t="s">
        <v>77</v>
      </c>
    </row>
    <row r="64" spans="1:19" ht="37.5" customHeight="1" x14ac:dyDescent="0.15">
      <c r="A64" s="17"/>
      <c r="B64" s="12"/>
      <c r="C64" s="30" t="s">
        <v>50</v>
      </c>
      <c r="D64" s="564" t="s">
        <v>82</v>
      </c>
      <c r="E64" s="564" t="s">
        <v>53</v>
      </c>
      <c r="F64" s="512" t="s">
        <v>101</v>
      </c>
      <c r="G64" s="513"/>
      <c r="H64" s="513"/>
      <c r="I64" s="513"/>
      <c r="J64" s="513"/>
      <c r="K64" s="513"/>
      <c r="L64" s="513"/>
      <c r="M64" s="513"/>
      <c r="N64" s="513"/>
      <c r="O64" s="513"/>
      <c r="P64" s="513"/>
      <c r="Q64" s="513"/>
      <c r="R64" s="514"/>
    </row>
    <row r="65" spans="1:18" ht="37.5" customHeight="1" x14ac:dyDescent="0.15">
      <c r="A65" s="18"/>
      <c r="B65" s="13"/>
      <c r="C65" s="13"/>
      <c r="D65" s="565"/>
      <c r="E65" s="565"/>
      <c r="F65" s="502" t="s">
        <v>0</v>
      </c>
      <c r="G65" s="481"/>
      <c r="H65" s="502" t="s">
        <v>1</v>
      </c>
      <c r="I65" s="503"/>
      <c r="J65" s="503"/>
      <c r="K65" s="481"/>
      <c r="L65" s="37"/>
      <c r="M65" s="510" t="s">
        <v>164</v>
      </c>
      <c r="N65" s="485" t="s">
        <v>168</v>
      </c>
      <c r="O65" s="485" t="s">
        <v>148</v>
      </c>
      <c r="P65" s="485" t="s">
        <v>150</v>
      </c>
      <c r="Q65" s="8"/>
      <c r="R65" s="39"/>
    </row>
    <row r="66" spans="1:18" ht="37.5" customHeight="1" x14ac:dyDescent="0.15">
      <c r="A66" s="26" t="s">
        <v>56</v>
      </c>
      <c r="B66" s="14"/>
      <c r="C66" s="14"/>
      <c r="D66" s="566"/>
      <c r="E66" s="566"/>
      <c r="F66" s="38" t="s">
        <v>2</v>
      </c>
      <c r="G66" s="38" t="s">
        <v>3</v>
      </c>
      <c r="H66" s="38" t="s">
        <v>2</v>
      </c>
      <c r="I66" s="151" t="s">
        <v>164</v>
      </c>
      <c r="J66" s="38" t="s">
        <v>3</v>
      </c>
      <c r="K66" s="151" t="s">
        <v>164</v>
      </c>
      <c r="L66" s="62" t="s">
        <v>4</v>
      </c>
      <c r="M66" s="511"/>
      <c r="N66" s="515"/>
      <c r="O66" s="515"/>
      <c r="P66" s="515"/>
      <c r="Q66" s="15" t="s">
        <v>5</v>
      </c>
      <c r="R66" s="28" t="s">
        <v>6</v>
      </c>
    </row>
    <row r="67" spans="1:18" ht="38.25" customHeight="1" x14ac:dyDescent="0.15">
      <c r="A67" s="455" t="s">
        <v>29</v>
      </c>
      <c r="B67" s="456"/>
      <c r="C67" s="456"/>
      <c r="D67" s="136">
        <v>18</v>
      </c>
      <c r="E67" s="136"/>
      <c r="F67" s="123"/>
      <c r="G67" s="123"/>
      <c r="H67" s="123"/>
      <c r="I67" s="123"/>
      <c r="J67" s="123"/>
      <c r="K67" s="123"/>
      <c r="L67" s="110">
        <f>SUM(F67+G67+H67+J67)</f>
        <v>0</v>
      </c>
      <c r="M67" s="124">
        <f>SUM(I67+K67)</f>
        <v>0</v>
      </c>
      <c r="N67" s="124"/>
      <c r="O67" s="123"/>
      <c r="P67" s="123"/>
      <c r="Q67" s="123">
        <v>2271</v>
      </c>
      <c r="R67" s="125">
        <f t="shared" ref="R67:R80" si="14">L67/Q67*100</f>
        <v>0</v>
      </c>
    </row>
    <row r="68" spans="1:18" ht="38.25" customHeight="1" x14ac:dyDescent="0.15">
      <c r="A68" s="455" t="s">
        <v>76</v>
      </c>
      <c r="B68" s="456"/>
      <c r="C68" s="456"/>
      <c r="D68" s="136">
        <v>27</v>
      </c>
      <c r="E68" s="136"/>
      <c r="F68" s="123"/>
      <c r="G68" s="123"/>
      <c r="H68" s="123"/>
      <c r="I68" s="123"/>
      <c r="J68" s="123"/>
      <c r="K68" s="123"/>
      <c r="L68" s="110">
        <f t="shared" ref="L68:L80" si="15">SUM(F68+G68+H68+J68)</f>
        <v>0</v>
      </c>
      <c r="M68" s="124">
        <f t="shared" ref="M68:M80" si="16">SUM(I68+K68)</f>
        <v>0</v>
      </c>
      <c r="N68" s="124"/>
      <c r="O68" s="123"/>
      <c r="P68" s="123"/>
      <c r="Q68" s="123">
        <v>3195</v>
      </c>
      <c r="R68" s="125">
        <f t="shared" si="14"/>
        <v>0</v>
      </c>
    </row>
    <row r="69" spans="1:18" ht="38.25" customHeight="1" x14ac:dyDescent="0.15">
      <c r="A69" s="504" t="s">
        <v>238</v>
      </c>
      <c r="B69" s="456"/>
      <c r="C69" s="457"/>
      <c r="D69" s="136">
        <v>18</v>
      </c>
      <c r="E69" s="136"/>
      <c r="F69" s="123"/>
      <c r="G69" s="123"/>
      <c r="H69" s="123"/>
      <c r="I69" s="123"/>
      <c r="J69" s="123"/>
      <c r="K69" s="123"/>
      <c r="L69" s="110">
        <f t="shared" si="15"/>
        <v>0</v>
      </c>
      <c r="M69" s="124">
        <f t="shared" si="16"/>
        <v>0</v>
      </c>
      <c r="N69" s="124"/>
      <c r="O69" s="123"/>
      <c r="P69" s="123"/>
      <c r="Q69" s="123">
        <v>3849</v>
      </c>
      <c r="R69" s="125">
        <f t="shared" si="14"/>
        <v>0</v>
      </c>
    </row>
    <row r="70" spans="1:18" ht="38.25" customHeight="1" x14ac:dyDescent="0.15">
      <c r="A70" s="455" t="s">
        <v>30</v>
      </c>
      <c r="B70" s="456"/>
      <c r="C70" s="456"/>
      <c r="D70" s="136">
        <v>18</v>
      </c>
      <c r="E70" s="136"/>
      <c r="F70" s="123"/>
      <c r="G70" s="123"/>
      <c r="H70" s="123"/>
      <c r="I70" s="123"/>
      <c r="J70" s="123"/>
      <c r="K70" s="123"/>
      <c r="L70" s="110">
        <f t="shared" si="15"/>
        <v>0</v>
      </c>
      <c r="M70" s="124">
        <f t="shared" si="16"/>
        <v>0</v>
      </c>
      <c r="N70" s="124"/>
      <c r="O70" s="123"/>
      <c r="P70" s="123"/>
      <c r="Q70" s="123">
        <v>3684</v>
      </c>
      <c r="R70" s="125">
        <f t="shared" si="14"/>
        <v>0</v>
      </c>
    </row>
    <row r="71" spans="1:18" ht="38.25" customHeight="1" x14ac:dyDescent="0.15">
      <c r="A71" s="455" t="s">
        <v>31</v>
      </c>
      <c r="B71" s="456"/>
      <c r="C71" s="456"/>
      <c r="D71" s="136">
        <v>18</v>
      </c>
      <c r="E71" s="136"/>
      <c r="F71" s="123"/>
      <c r="G71" s="123"/>
      <c r="H71" s="123"/>
      <c r="I71" s="123"/>
      <c r="J71" s="123"/>
      <c r="K71" s="123"/>
      <c r="L71" s="110">
        <f t="shared" si="15"/>
        <v>0</v>
      </c>
      <c r="M71" s="124">
        <f t="shared" si="16"/>
        <v>0</v>
      </c>
      <c r="N71" s="124"/>
      <c r="O71" s="123"/>
      <c r="P71" s="123"/>
      <c r="Q71" s="123">
        <v>3026</v>
      </c>
      <c r="R71" s="125">
        <f t="shared" si="14"/>
        <v>0</v>
      </c>
    </row>
    <row r="72" spans="1:18" ht="38.25" customHeight="1" x14ac:dyDescent="0.15">
      <c r="A72" s="455" t="s">
        <v>32</v>
      </c>
      <c r="B72" s="456"/>
      <c r="C72" s="456"/>
      <c r="D72" s="136">
        <v>18</v>
      </c>
      <c r="E72" s="136"/>
      <c r="F72" s="123"/>
      <c r="G72" s="123"/>
      <c r="H72" s="123"/>
      <c r="I72" s="123"/>
      <c r="J72" s="123"/>
      <c r="K72" s="123"/>
      <c r="L72" s="110">
        <f t="shared" si="15"/>
        <v>0</v>
      </c>
      <c r="M72" s="124">
        <f t="shared" si="16"/>
        <v>0</v>
      </c>
      <c r="N72" s="124"/>
      <c r="O72" s="123"/>
      <c r="P72" s="123"/>
      <c r="Q72" s="123">
        <v>3110</v>
      </c>
      <c r="R72" s="125">
        <f t="shared" si="14"/>
        <v>0</v>
      </c>
    </row>
    <row r="73" spans="1:18" ht="38.25" customHeight="1" x14ac:dyDescent="0.15">
      <c r="A73" s="455" t="s">
        <v>33</v>
      </c>
      <c r="B73" s="479"/>
      <c r="C73" s="479"/>
      <c r="D73" s="136">
        <v>27</v>
      </c>
      <c r="E73" s="136"/>
      <c r="F73" s="123"/>
      <c r="G73" s="123"/>
      <c r="H73" s="123"/>
      <c r="I73" s="123"/>
      <c r="J73" s="123"/>
      <c r="K73" s="123"/>
      <c r="L73" s="110">
        <f t="shared" si="15"/>
        <v>0</v>
      </c>
      <c r="M73" s="124">
        <f t="shared" si="16"/>
        <v>0</v>
      </c>
      <c r="N73" s="124"/>
      <c r="O73" s="123"/>
      <c r="P73" s="123"/>
      <c r="Q73" s="123">
        <v>5320</v>
      </c>
      <c r="R73" s="125">
        <f t="shared" si="14"/>
        <v>0</v>
      </c>
    </row>
    <row r="74" spans="1:18" ht="38.25" customHeight="1" x14ac:dyDescent="0.15">
      <c r="A74" s="455" t="s">
        <v>34</v>
      </c>
      <c r="B74" s="456"/>
      <c r="C74" s="456"/>
      <c r="D74" s="136">
        <v>27</v>
      </c>
      <c r="E74" s="136"/>
      <c r="F74" s="123"/>
      <c r="G74" s="123"/>
      <c r="H74" s="123"/>
      <c r="I74" s="123"/>
      <c r="J74" s="123"/>
      <c r="K74" s="123"/>
      <c r="L74" s="110">
        <f t="shared" si="15"/>
        <v>0</v>
      </c>
      <c r="M74" s="124">
        <f t="shared" si="16"/>
        <v>0</v>
      </c>
      <c r="N74" s="124"/>
      <c r="O74" s="123"/>
      <c r="P74" s="123"/>
      <c r="Q74" s="123">
        <v>6211</v>
      </c>
      <c r="R74" s="125">
        <f t="shared" si="14"/>
        <v>0</v>
      </c>
    </row>
    <row r="75" spans="1:18" ht="38.25" customHeight="1" x14ac:dyDescent="0.15">
      <c r="A75" s="455" t="s">
        <v>35</v>
      </c>
      <c r="B75" s="456"/>
      <c r="C75" s="456"/>
      <c r="D75" s="136">
        <v>18</v>
      </c>
      <c r="E75" s="136"/>
      <c r="F75" s="123"/>
      <c r="G75" s="123"/>
      <c r="H75" s="123"/>
      <c r="I75" s="123"/>
      <c r="J75" s="123"/>
      <c r="K75" s="123"/>
      <c r="L75" s="110">
        <f t="shared" si="15"/>
        <v>0</v>
      </c>
      <c r="M75" s="124">
        <f t="shared" si="16"/>
        <v>0</v>
      </c>
      <c r="N75" s="124"/>
      <c r="O75" s="123"/>
      <c r="P75" s="123"/>
      <c r="Q75" s="123">
        <v>2359</v>
      </c>
      <c r="R75" s="125">
        <f t="shared" si="14"/>
        <v>0</v>
      </c>
    </row>
    <row r="76" spans="1:18" ht="38.25" customHeight="1" x14ac:dyDescent="0.15">
      <c r="A76" s="455" t="s">
        <v>49</v>
      </c>
      <c r="B76" s="456"/>
      <c r="C76" s="456"/>
      <c r="D76" s="136">
        <v>18</v>
      </c>
      <c r="E76" s="136"/>
      <c r="F76" s="123"/>
      <c r="G76" s="123"/>
      <c r="H76" s="123"/>
      <c r="I76" s="123"/>
      <c r="J76" s="123"/>
      <c r="K76" s="123"/>
      <c r="L76" s="110">
        <f t="shared" si="15"/>
        <v>0</v>
      </c>
      <c r="M76" s="124">
        <f t="shared" si="16"/>
        <v>0</v>
      </c>
      <c r="N76" s="124"/>
      <c r="O76" s="123"/>
      <c r="P76" s="123"/>
      <c r="Q76" s="123">
        <v>2914</v>
      </c>
      <c r="R76" s="125">
        <f t="shared" si="14"/>
        <v>0</v>
      </c>
    </row>
    <row r="77" spans="1:18" ht="38.25" customHeight="1" x14ac:dyDescent="0.15">
      <c r="A77" s="455" t="s">
        <v>36</v>
      </c>
      <c r="B77" s="456"/>
      <c r="C77" s="456"/>
      <c r="D77" s="136">
        <v>18</v>
      </c>
      <c r="E77" s="136"/>
      <c r="F77" s="123"/>
      <c r="G77" s="123"/>
      <c r="H77" s="123"/>
      <c r="I77" s="123"/>
      <c r="J77" s="123"/>
      <c r="K77" s="123"/>
      <c r="L77" s="110">
        <f t="shared" si="15"/>
        <v>0</v>
      </c>
      <c r="M77" s="124">
        <f t="shared" si="16"/>
        <v>0</v>
      </c>
      <c r="N77" s="124"/>
      <c r="O77" s="123"/>
      <c r="P77" s="123"/>
      <c r="Q77" s="123">
        <v>4334</v>
      </c>
      <c r="R77" s="125">
        <f t="shared" si="14"/>
        <v>0</v>
      </c>
    </row>
    <row r="78" spans="1:18" ht="38.25" customHeight="1" x14ac:dyDescent="0.15">
      <c r="A78" s="455" t="s">
        <v>84</v>
      </c>
      <c r="B78" s="456"/>
      <c r="C78" s="456"/>
      <c r="D78" s="136">
        <v>18</v>
      </c>
      <c r="E78" s="136"/>
      <c r="F78" s="123"/>
      <c r="G78" s="123"/>
      <c r="H78" s="123"/>
      <c r="I78" s="123"/>
      <c r="J78" s="123"/>
      <c r="K78" s="123"/>
      <c r="L78" s="110">
        <f t="shared" si="15"/>
        <v>0</v>
      </c>
      <c r="M78" s="124">
        <f t="shared" si="16"/>
        <v>0</v>
      </c>
      <c r="N78" s="124"/>
      <c r="O78" s="123"/>
      <c r="P78" s="123"/>
      <c r="Q78" s="123">
        <v>4553</v>
      </c>
      <c r="R78" s="125">
        <f t="shared" si="14"/>
        <v>0</v>
      </c>
    </row>
    <row r="79" spans="1:18" ht="38.25" customHeight="1" x14ac:dyDescent="0.15">
      <c r="A79" s="455" t="s">
        <v>235</v>
      </c>
      <c r="B79" s="456"/>
      <c r="C79" s="457"/>
      <c r="D79" s="136">
        <v>18</v>
      </c>
      <c r="E79" s="136"/>
      <c r="F79" s="123"/>
      <c r="G79" s="123"/>
      <c r="H79" s="123"/>
      <c r="I79" s="123"/>
      <c r="J79" s="123"/>
      <c r="K79" s="123"/>
      <c r="L79" s="110">
        <f>SUM(F79+G79+H79+J79)</f>
        <v>0</v>
      </c>
      <c r="M79" s="124">
        <f>SUM(I79+K79)</f>
        <v>0</v>
      </c>
      <c r="N79" s="124"/>
      <c r="O79" s="123"/>
      <c r="P79" s="123"/>
      <c r="Q79" s="123">
        <v>4972</v>
      </c>
      <c r="R79" s="125">
        <f>L79/Q79*100</f>
        <v>0</v>
      </c>
    </row>
    <row r="80" spans="1:18" ht="38.25" customHeight="1" x14ac:dyDescent="0.15">
      <c r="A80" s="455" t="s">
        <v>37</v>
      </c>
      <c r="B80" s="456"/>
      <c r="C80" s="456"/>
      <c r="D80" s="136">
        <v>27</v>
      </c>
      <c r="E80" s="136"/>
      <c r="F80" s="123"/>
      <c r="G80" s="123"/>
      <c r="H80" s="123"/>
      <c r="I80" s="123"/>
      <c r="J80" s="123"/>
      <c r="K80" s="123"/>
      <c r="L80" s="110">
        <f t="shared" si="15"/>
        <v>0</v>
      </c>
      <c r="M80" s="124">
        <f t="shared" si="16"/>
        <v>0</v>
      </c>
      <c r="N80" s="124"/>
      <c r="O80" s="123"/>
      <c r="P80" s="123"/>
      <c r="Q80" s="123">
        <v>6465</v>
      </c>
      <c r="R80" s="125">
        <f t="shared" si="14"/>
        <v>0</v>
      </c>
    </row>
    <row r="81" spans="1:18" ht="38.25" customHeight="1" x14ac:dyDescent="0.15">
      <c r="A81" s="455"/>
      <c r="B81" s="479"/>
      <c r="C81" s="479"/>
      <c r="D81" s="136"/>
      <c r="E81" s="136"/>
      <c r="F81" s="123"/>
      <c r="G81" s="123"/>
      <c r="H81" s="123"/>
      <c r="I81" s="123"/>
      <c r="J81" s="123"/>
      <c r="K81" s="123"/>
      <c r="L81" s="110"/>
      <c r="M81" s="110"/>
      <c r="N81" s="110"/>
      <c r="O81" s="123"/>
      <c r="P81" s="123"/>
      <c r="Q81" s="147"/>
      <c r="R81" s="125"/>
    </row>
    <row r="82" spans="1:18" ht="38.25" customHeight="1" x14ac:dyDescent="0.15">
      <c r="A82" s="455"/>
      <c r="B82" s="479"/>
      <c r="C82" s="479"/>
      <c r="D82" s="136"/>
      <c r="E82" s="136"/>
      <c r="F82" s="123"/>
      <c r="G82" s="123"/>
      <c r="H82" s="123"/>
      <c r="I82" s="123"/>
      <c r="J82" s="123"/>
      <c r="K82" s="123"/>
      <c r="L82" s="110"/>
      <c r="M82" s="110"/>
      <c r="N82" s="110"/>
      <c r="O82" s="123"/>
      <c r="P82" s="123"/>
      <c r="Q82" s="147"/>
      <c r="R82" s="125"/>
    </row>
    <row r="83" spans="1:18" ht="38.25" customHeight="1" x14ac:dyDescent="0.15">
      <c r="A83" s="455"/>
      <c r="B83" s="479"/>
      <c r="C83" s="479"/>
      <c r="D83" s="136"/>
      <c r="E83" s="136"/>
      <c r="F83" s="123"/>
      <c r="G83" s="123"/>
      <c r="H83" s="123"/>
      <c r="I83" s="123"/>
      <c r="J83" s="123"/>
      <c r="K83" s="123"/>
      <c r="L83" s="110"/>
      <c r="M83" s="110"/>
      <c r="N83" s="110"/>
      <c r="O83" s="123"/>
      <c r="P83" s="123"/>
      <c r="Q83" s="147"/>
      <c r="R83" s="125"/>
    </row>
    <row r="84" spans="1:18" ht="38.25" customHeight="1" x14ac:dyDescent="0.15">
      <c r="A84" s="455"/>
      <c r="B84" s="479"/>
      <c r="C84" s="479"/>
      <c r="D84" s="136"/>
      <c r="E84" s="136"/>
      <c r="F84" s="123"/>
      <c r="G84" s="123"/>
      <c r="H84" s="123"/>
      <c r="I84" s="123"/>
      <c r="J84" s="123"/>
      <c r="K84" s="123"/>
      <c r="L84" s="110"/>
      <c r="M84" s="110"/>
      <c r="N84" s="110"/>
      <c r="O84" s="123"/>
      <c r="P84" s="123"/>
      <c r="Q84" s="147"/>
      <c r="R84" s="125"/>
    </row>
    <row r="85" spans="1:18" ht="38.25" customHeight="1" x14ac:dyDescent="0.15">
      <c r="A85" s="494" t="s">
        <v>367</v>
      </c>
      <c r="B85" s="495"/>
      <c r="C85" s="496"/>
      <c r="D85" s="137">
        <f t="shared" ref="D85:Q85" si="17">SUM(D67:D80)</f>
        <v>288</v>
      </c>
      <c r="E85" s="137">
        <f t="shared" si="17"/>
        <v>0</v>
      </c>
      <c r="F85" s="128">
        <f t="shared" si="17"/>
        <v>0</v>
      </c>
      <c r="G85" s="128">
        <f t="shared" si="17"/>
        <v>0</v>
      </c>
      <c r="H85" s="128">
        <f t="shared" si="17"/>
        <v>0</v>
      </c>
      <c r="I85" s="128">
        <f t="shared" si="17"/>
        <v>0</v>
      </c>
      <c r="J85" s="128">
        <f t="shared" si="17"/>
        <v>0</v>
      </c>
      <c r="K85" s="128">
        <f t="shared" si="17"/>
        <v>0</v>
      </c>
      <c r="L85" s="128">
        <f t="shared" si="17"/>
        <v>0</v>
      </c>
      <c r="M85" s="128">
        <f t="shared" si="17"/>
        <v>0</v>
      </c>
      <c r="N85" s="128">
        <f t="shared" si="17"/>
        <v>0</v>
      </c>
      <c r="O85" s="128">
        <f t="shared" si="17"/>
        <v>0</v>
      </c>
      <c r="P85" s="128">
        <f t="shared" si="17"/>
        <v>0</v>
      </c>
      <c r="Q85" s="128">
        <f t="shared" si="17"/>
        <v>56263</v>
      </c>
      <c r="R85" s="80">
        <f>L85/Q85*100</f>
        <v>0</v>
      </c>
    </row>
    <row r="86" spans="1:18" ht="38.25" customHeight="1" x14ac:dyDescent="0.15">
      <c r="A86" s="500" t="s">
        <v>15</v>
      </c>
      <c r="B86" s="468"/>
      <c r="C86" s="501"/>
      <c r="D86" s="141"/>
      <c r="E86" s="141"/>
      <c r="F86" s="446" t="e">
        <f t="shared" ref="F86:K86" si="18">F85/$L$85*100</f>
        <v>#DIV/0!</v>
      </c>
      <c r="G86" s="446" t="e">
        <f t="shared" si="18"/>
        <v>#DIV/0!</v>
      </c>
      <c r="H86" s="446" t="e">
        <f t="shared" si="18"/>
        <v>#DIV/0!</v>
      </c>
      <c r="I86" s="446" t="e">
        <f t="shared" si="18"/>
        <v>#DIV/0!</v>
      </c>
      <c r="J86" s="446" t="e">
        <f t="shared" si="18"/>
        <v>#DIV/0!</v>
      </c>
      <c r="K86" s="446" t="e">
        <f t="shared" si="18"/>
        <v>#DIV/0!</v>
      </c>
      <c r="L86" s="117"/>
      <c r="M86" s="117"/>
      <c r="N86" s="117"/>
      <c r="O86" s="117"/>
      <c r="P86" s="117"/>
      <c r="Q86" s="117"/>
      <c r="R86" s="125"/>
    </row>
    <row r="87" spans="1:18" ht="38.25" customHeight="1" x14ac:dyDescent="0.15">
      <c r="A87" s="487" t="s">
        <v>16</v>
      </c>
      <c r="B87" s="488"/>
      <c r="C87" s="489"/>
      <c r="D87" s="141"/>
      <c r="E87" s="141"/>
      <c r="F87" s="117">
        <f>F85/14</f>
        <v>0</v>
      </c>
      <c r="G87" s="117">
        <f t="shared" ref="G87:P87" si="19">G85/14</f>
        <v>0</v>
      </c>
      <c r="H87" s="117">
        <f t="shared" si="19"/>
        <v>0</v>
      </c>
      <c r="I87" s="117">
        <f t="shared" si="19"/>
        <v>0</v>
      </c>
      <c r="J87" s="117">
        <f t="shared" si="19"/>
        <v>0</v>
      </c>
      <c r="K87" s="117">
        <f t="shared" si="19"/>
        <v>0</v>
      </c>
      <c r="L87" s="117">
        <f t="shared" si="19"/>
        <v>0</v>
      </c>
      <c r="M87" s="117">
        <f t="shared" si="19"/>
        <v>0</v>
      </c>
      <c r="N87" s="117">
        <f t="shared" si="19"/>
        <v>0</v>
      </c>
      <c r="O87" s="117">
        <f t="shared" si="19"/>
        <v>0</v>
      </c>
      <c r="P87" s="117">
        <f t="shared" si="19"/>
        <v>0</v>
      </c>
      <c r="Q87" s="117"/>
      <c r="R87" s="125"/>
    </row>
    <row r="88" spans="1:18" ht="38.25" customHeight="1" x14ac:dyDescent="0.15">
      <c r="A88" s="487" t="s">
        <v>17</v>
      </c>
      <c r="B88" s="488"/>
      <c r="C88" s="489"/>
      <c r="D88" s="141"/>
      <c r="E88" s="141"/>
      <c r="F88" s="117">
        <f>F85/$D$85*18</f>
        <v>0</v>
      </c>
      <c r="G88" s="117">
        <f t="shared" ref="G88:P88" si="20">G85/$D$85*18</f>
        <v>0</v>
      </c>
      <c r="H88" s="117">
        <f t="shared" si="20"/>
        <v>0</v>
      </c>
      <c r="I88" s="117">
        <f t="shared" si="20"/>
        <v>0</v>
      </c>
      <c r="J88" s="117">
        <f t="shared" si="20"/>
        <v>0</v>
      </c>
      <c r="K88" s="117">
        <f t="shared" si="20"/>
        <v>0</v>
      </c>
      <c r="L88" s="117">
        <f t="shared" si="20"/>
        <v>0</v>
      </c>
      <c r="M88" s="117">
        <f t="shared" si="20"/>
        <v>0</v>
      </c>
      <c r="N88" s="117">
        <f t="shared" si="20"/>
        <v>0</v>
      </c>
      <c r="O88" s="117">
        <f t="shared" si="20"/>
        <v>0</v>
      </c>
      <c r="P88" s="117">
        <f t="shared" si="20"/>
        <v>0</v>
      </c>
      <c r="Q88" s="117"/>
      <c r="R88" s="125"/>
    </row>
    <row r="89" spans="1:18" ht="38.25" customHeight="1" x14ac:dyDescent="0.15">
      <c r="A89" s="487" t="s">
        <v>60</v>
      </c>
      <c r="B89" s="488"/>
      <c r="C89" s="489"/>
      <c r="D89" s="341">
        <v>288</v>
      </c>
      <c r="E89" s="341">
        <v>410</v>
      </c>
      <c r="F89" s="339">
        <v>12615</v>
      </c>
      <c r="G89" s="339">
        <v>1630</v>
      </c>
      <c r="H89" s="339">
        <v>36174</v>
      </c>
      <c r="I89" s="340">
        <v>146</v>
      </c>
      <c r="J89" s="339">
        <v>5844</v>
      </c>
      <c r="K89" s="340">
        <v>86</v>
      </c>
      <c r="L89" s="300">
        <f>SUM(F89+G89+H89+J89)</f>
        <v>56263</v>
      </c>
      <c r="M89" s="300">
        <f>SUM(I89+K89)</f>
        <v>232</v>
      </c>
      <c r="N89" s="301">
        <v>40284</v>
      </c>
      <c r="O89" s="339">
        <v>759</v>
      </c>
      <c r="P89" s="339">
        <v>13286</v>
      </c>
      <c r="Q89" s="133"/>
      <c r="R89" s="150"/>
    </row>
    <row r="90" spans="1:18" ht="38.25" customHeight="1" x14ac:dyDescent="0.15">
      <c r="A90" s="458" t="s">
        <v>368</v>
      </c>
      <c r="B90" s="458"/>
      <c r="C90" s="458"/>
      <c r="D90" s="458"/>
      <c r="E90" s="458"/>
      <c r="F90" s="458"/>
      <c r="G90" s="458"/>
      <c r="H90" s="458"/>
      <c r="I90" s="458"/>
      <c r="J90" s="458"/>
      <c r="K90" s="458"/>
      <c r="L90" s="458"/>
      <c r="M90" s="458"/>
      <c r="N90" s="458"/>
      <c r="O90" s="458"/>
      <c r="P90" s="458"/>
      <c r="Q90" s="458"/>
      <c r="R90" s="458"/>
    </row>
    <row r="91" spans="1:18" ht="39" customHeight="1" x14ac:dyDescent="0.15">
      <c r="A91" s="505" t="s">
        <v>344</v>
      </c>
      <c r="B91" s="505"/>
      <c r="C91" s="505"/>
      <c r="D91" s="505"/>
      <c r="E91" s="505"/>
      <c r="F91" s="505"/>
      <c r="G91" s="505"/>
      <c r="H91" s="505"/>
      <c r="I91" s="505"/>
      <c r="J91" s="505"/>
      <c r="K91" s="505"/>
      <c r="L91" s="505"/>
      <c r="M91" s="505"/>
      <c r="N91" s="505"/>
      <c r="O91" s="505"/>
      <c r="P91" s="505"/>
      <c r="Q91" s="505"/>
      <c r="R91" s="74" t="s">
        <v>77</v>
      </c>
    </row>
    <row r="92" spans="1:18" ht="39" customHeight="1" x14ac:dyDescent="0.15">
      <c r="A92" s="17"/>
      <c r="B92" s="12"/>
      <c r="C92" s="30" t="s">
        <v>50</v>
      </c>
      <c r="D92" s="564" t="s">
        <v>82</v>
      </c>
      <c r="E92" s="564" t="s">
        <v>53</v>
      </c>
      <c r="F92" s="512" t="s">
        <v>101</v>
      </c>
      <c r="G92" s="513"/>
      <c r="H92" s="513"/>
      <c r="I92" s="513"/>
      <c r="J92" s="513"/>
      <c r="K92" s="513"/>
      <c r="L92" s="513"/>
      <c r="M92" s="513"/>
      <c r="N92" s="513"/>
      <c r="O92" s="513"/>
      <c r="P92" s="513"/>
      <c r="Q92" s="513"/>
      <c r="R92" s="514"/>
    </row>
    <row r="93" spans="1:18" ht="39" customHeight="1" x14ac:dyDescent="0.15">
      <c r="A93" s="18"/>
      <c r="B93" s="13"/>
      <c r="C93" s="13"/>
      <c r="D93" s="565"/>
      <c r="E93" s="565"/>
      <c r="F93" s="502" t="s">
        <v>0</v>
      </c>
      <c r="G93" s="481"/>
      <c r="H93" s="502" t="s">
        <v>1</v>
      </c>
      <c r="I93" s="503"/>
      <c r="J93" s="503"/>
      <c r="K93" s="481"/>
      <c r="L93" s="37"/>
      <c r="M93" s="510" t="s">
        <v>164</v>
      </c>
      <c r="N93" s="485" t="s">
        <v>168</v>
      </c>
      <c r="O93" s="485" t="s">
        <v>148</v>
      </c>
      <c r="P93" s="485" t="s">
        <v>150</v>
      </c>
      <c r="Q93" s="8"/>
      <c r="R93" s="39"/>
    </row>
    <row r="94" spans="1:18" ht="39" customHeight="1" x14ac:dyDescent="0.15">
      <c r="A94" s="26" t="s">
        <v>56</v>
      </c>
      <c r="B94" s="14"/>
      <c r="C94" s="14"/>
      <c r="D94" s="566"/>
      <c r="E94" s="566"/>
      <c r="F94" s="38" t="s">
        <v>2</v>
      </c>
      <c r="G94" s="38" t="s">
        <v>3</v>
      </c>
      <c r="H94" s="38" t="s">
        <v>2</v>
      </c>
      <c r="I94" s="151" t="s">
        <v>164</v>
      </c>
      <c r="J94" s="38" t="s">
        <v>3</v>
      </c>
      <c r="K94" s="151" t="s">
        <v>164</v>
      </c>
      <c r="L94" s="62" t="s">
        <v>4</v>
      </c>
      <c r="M94" s="511"/>
      <c r="N94" s="515"/>
      <c r="O94" s="515"/>
      <c r="P94" s="515"/>
      <c r="Q94" s="15" t="s">
        <v>5</v>
      </c>
      <c r="R94" s="28" t="s">
        <v>6</v>
      </c>
    </row>
    <row r="95" spans="1:18" ht="39" customHeight="1" x14ac:dyDescent="0.15">
      <c r="A95" s="504" t="s">
        <v>190</v>
      </c>
      <c r="B95" s="456"/>
      <c r="C95" s="456"/>
      <c r="D95" s="136">
        <v>18</v>
      </c>
      <c r="E95" s="136"/>
      <c r="F95" s="123"/>
      <c r="G95" s="123"/>
      <c r="H95" s="123"/>
      <c r="I95" s="123"/>
      <c r="J95" s="123"/>
      <c r="K95" s="123"/>
      <c r="L95" s="110">
        <f>SUM(F95+G95+H95+J95)</f>
        <v>0</v>
      </c>
      <c r="M95" s="124">
        <f>SUM(I95+K95)</f>
        <v>0</v>
      </c>
      <c r="N95" s="124"/>
      <c r="O95" s="123"/>
      <c r="P95" s="123"/>
      <c r="Q95" s="123">
        <v>4148</v>
      </c>
      <c r="R95" s="125">
        <f t="shared" ref="R95:R111" si="21">L95/Q95*100</f>
        <v>0</v>
      </c>
    </row>
    <row r="96" spans="1:18" ht="39" customHeight="1" x14ac:dyDescent="0.15">
      <c r="A96" s="504" t="s">
        <v>59</v>
      </c>
      <c r="B96" s="456"/>
      <c r="C96" s="456"/>
      <c r="D96" s="136">
        <v>18</v>
      </c>
      <c r="E96" s="136"/>
      <c r="F96" s="123"/>
      <c r="G96" s="123"/>
      <c r="H96" s="123"/>
      <c r="I96" s="123"/>
      <c r="J96" s="123"/>
      <c r="K96" s="123"/>
      <c r="L96" s="110">
        <f t="shared" ref="L96:L111" si="22">SUM(F96+G96+H96+J96)</f>
        <v>0</v>
      </c>
      <c r="M96" s="124">
        <f t="shared" ref="M96:M111" si="23">SUM(I96+K96)</f>
        <v>0</v>
      </c>
      <c r="N96" s="124"/>
      <c r="O96" s="123"/>
      <c r="P96" s="123"/>
      <c r="Q96" s="123">
        <v>4403</v>
      </c>
      <c r="R96" s="125">
        <f t="shared" si="21"/>
        <v>0</v>
      </c>
    </row>
    <row r="97" spans="1:19" ht="39" customHeight="1" x14ac:dyDescent="0.15">
      <c r="A97" s="455" t="s">
        <v>92</v>
      </c>
      <c r="B97" s="456"/>
      <c r="C97" s="456"/>
      <c r="D97" s="136">
        <v>36</v>
      </c>
      <c r="E97" s="136"/>
      <c r="F97" s="123"/>
      <c r="G97" s="123"/>
      <c r="H97" s="123"/>
      <c r="I97" s="123"/>
      <c r="J97" s="123"/>
      <c r="K97" s="123"/>
      <c r="L97" s="110">
        <f t="shared" si="22"/>
        <v>0</v>
      </c>
      <c r="M97" s="124">
        <f t="shared" si="23"/>
        <v>0</v>
      </c>
      <c r="N97" s="124"/>
      <c r="O97" s="123"/>
      <c r="P97" s="123"/>
      <c r="Q97" s="123">
        <v>5555</v>
      </c>
      <c r="R97" s="125">
        <f t="shared" si="21"/>
        <v>0</v>
      </c>
    </row>
    <row r="98" spans="1:19" ht="39" customHeight="1" x14ac:dyDescent="0.15">
      <c r="A98" s="455" t="s">
        <v>38</v>
      </c>
      <c r="B98" s="456"/>
      <c r="C98" s="456"/>
      <c r="D98" s="136">
        <v>18</v>
      </c>
      <c r="E98" s="136"/>
      <c r="F98" s="123"/>
      <c r="G98" s="123"/>
      <c r="H98" s="123"/>
      <c r="I98" s="123"/>
      <c r="J98" s="123"/>
      <c r="K98" s="123"/>
      <c r="L98" s="110">
        <f t="shared" si="22"/>
        <v>0</v>
      </c>
      <c r="M98" s="124">
        <f t="shared" si="23"/>
        <v>0</v>
      </c>
      <c r="N98" s="124"/>
      <c r="O98" s="123"/>
      <c r="P98" s="123"/>
      <c r="Q98" s="123">
        <v>4607</v>
      </c>
      <c r="R98" s="125">
        <f t="shared" si="21"/>
        <v>0</v>
      </c>
    </row>
    <row r="99" spans="1:19" ht="39" customHeight="1" x14ac:dyDescent="0.15">
      <c r="A99" s="504" t="s">
        <v>83</v>
      </c>
      <c r="B99" s="456"/>
      <c r="C99" s="456"/>
      <c r="D99" s="136">
        <v>18</v>
      </c>
      <c r="E99" s="136"/>
      <c r="F99" s="123"/>
      <c r="G99" s="123"/>
      <c r="H99" s="123"/>
      <c r="I99" s="123"/>
      <c r="J99" s="123"/>
      <c r="K99" s="123"/>
      <c r="L99" s="110">
        <f t="shared" si="22"/>
        <v>0</v>
      </c>
      <c r="M99" s="124">
        <f t="shared" si="23"/>
        <v>0</v>
      </c>
      <c r="N99" s="124"/>
      <c r="O99" s="123"/>
      <c r="P99" s="123"/>
      <c r="Q99" s="127">
        <v>4503</v>
      </c>
      <c r="R99" s="125">
        <f t="shared" si="21"/>
        <v>0</v>
      </c>
    </row>
    <row r="100" spans="1:19" ht="39" customHeight="1" x14ac:dyDescent="0.15">
      <c r="A100" s="504" t="s">
        <v>121</v>
      </c>
      <c r="B100" s="456"/>
      <c r="C100" s="456"/>
      <c r="D100" s="136">
        <v>27</v>
      </c>
      <c r="E100" s="136"/>
      <c r="F100" s="123"/>
      <c r="G100" s="123"/>
      <c r="H100" s="123"/>
      <c r="I100" s="123"/>
      <c r="J100" s="123"/>
      <c r="K100" s="123"/>
      <c r="L100" s="110">
        <f t="shared" si="22"/>
        <v>0</v>
      </c>
      <c r="M100" s="124">
        <f t="shared" si="23"/>
        <v>0</v>
      </c>
      <c r="N100" s="124"/>
      <c r="O100" s="123"/>
      <c r="P100" s="123"/>
      <c r="Q100" s="123">
        <v>7434</v>
      </c>
      <c r="R100" s="125">
        <f t="shared" si="21"/>
        <v>0</v>
      </c>
    </row>
    <row r="101" spans="1:19" ht="39" customHeight="1" x14ac:dyDescent="0.15">
      <c r="A101" s="504" t="s">
        <v>89</v>
      </c>
      <c r="B101" s="456"/>
      <c r="C101" s="456"/>
      <c r="D101" s="136">
        <v>18</v>
      </c>
      <c r="E101" s="136"/>
      <c r="F101" s="123"/>
      <c r="G101" s="123"/>
      <c r="H101" s="123"/>
      <c r="I101" s="123"/>
      <c r="J101" s="123"/>
      <c r="K101" s="123"/>
      <c r="L101" s="110">
        <f t="shared" si="22"/>
        <v>0</v>
      </c>
      <c r="M101" s="124">
        <f t="shared" si="23"/>
        <v>0</v>
      </c>
      <c r="N101" s="124"/>
      <c r="O101" s="123"/>
      <c r="P101" s="123"/>
      <c r="Q101" s="123">
        <v>3148</v>
      </c>
      <c r="R101" s="125">
        <f t="shared" si="21"/>
        <v>0</v>
      </c>
    </row>
    <row r="102" spans="1:19" ht="39" customHeight="1" x14ac:dyDescent="0.15">
      <c r="A102" s="455" t="s">
        <v>90</v>
      </c>
      <c r="B102" s="456"/>
      <c r="C102" s="456"/>
      <c r="D102" s="136">
        <v>36</v>
      </c>
      <c r="E102" s="136"/>
      <c r="F102" s="123"/>
      <c r="G102" s="123"/>
      <c r="H102" s="123"/>
      <c r="I102" s="123"/>
      <c r="J102" s="123"/>
      <c r="K102" s="123"/>
      <c r="L102" s="110">
        <f t="shared" si="22"/>
        <v>0</v>
      </c>
      <c r="M102" s="124">
        <f t="shared" si="23"/>
        <v>0</v>
      </c>
      <c r="N102" s="124"/>
      <c r="O102" s="123"/>
      <c r="P102" s="123"/>
      <c r="Q102" s="123">
        <v>4428</v>
      </c>
      <c r="R102" s="125">
        <f t="shared" si="21"/>
        <v>0</v>
      </c>
    </row>
    <row r="103" spans="1:19" ht="39" customHeight="1" x14ac:dyDescent="0.15">
      <c r="A103" s="455" t="s">
        <v>91</v>
      </c>
      <c r="B103" s="456"/>
      <c r="C103" s="456"/>
      <c r="D103" s="136">
        <v>18</v>
      </c>
      <c r="E103" s="136"/>
      <c r="F103" s="123"/>
      <c r="G103" s="123"/>
      <c r="H103" s="123"/>
      <c r="I103" s="123"/>
      <c r="J103" s="123"/>
      <c r="K103" s="123"/>
      <c r="L103" s="110">
        <f t="shared" si="22"/>
        <v>0</v>
      </c>
      <c r="M103" s="124">
        <f t="shared" si="23"/>
        <v>0</v>
      </c>
      <c r="N103" s="124"/>
      <c r="O103" s="123"/>
      <c r="P103" s="123"/>
      <c r="Q103" s="123">
        <v>3037</v>
      </c>
      <c r="R103" s="125">
        <f t="shared" si="21"/>
        <v>0</v>
      </c>
    </row>
    <row r="104" spans="1:19" ht="39" customHeight="1" x14ac:dyDescent="0.15">
      <c r="A104" s="455" t="s">
        <v>124</v>
      </c>
      <c r="B104" s="456"/>
      <c r="C104" s="456"/>
      <c r="D104" s="136">
        <v>18</v>
      </c>
      <c r="E104" s="136"/>
      <c r="F104" s="123"/>
      <c r="G104" s="123"/>
      <c r="H104" s="123"/>
      <c r="I104" s="123"/>
      <c r="J104" s="123"/>
      <c r="K104" s="123"/>
      <c r="L104" s="110">
        <f t="shared" si="22"/>
        <v>0</v>
      </c>
      <c r="M104" s="124">
        <f t="shared" si="23"/>
        <v>0</v>
      </c>
      <c r="N104" s="124"/>
      <c r="O104" s="123"/>
      <c r="P104" s="123"/>
      <c r="Q104" s="123">
        <v>4654</v>
      </c>
      <c r="R104" s="125">
        <f t="shared" si="21"/>
        <v>0</v>
      </c>
    </row>
    <row r="105" spans="1:19" ht="39" customHeight="1" x14ac:dyDescent="0.15">
      <c r="A105" s="455" t="s">
        <v>39</v>
      </c>
      <c r="B105" s="456"/>
      <c r="C105" s="456"/>
      <c r="D105" s="136">
        <v>27</v>
      </c>
      <c r="E105" s="136"/>
      <c r="F105" s="123"/>
      <c r="G105" s="123"/>
      <c r="H105" s="123"/>
      <c r="I105" s="123"/>
      <c r="J105" s="123"/>
      <c r="K105" s="123"/>
      <c r="L105" s="110">
        <f t="shared" si="22"/>
        <v>0</v>
      </c>
      <c r="M105" s="124">
        <f t="shared" si="23"/>
        <v>0</v>
      </c>
      <c r="N105" s="124"/>
      <c r="O105" s="123"/>
      <c r="P105" s="123"/>
      <c r="Q105" s="123">
        <v>4719</v>
      </c>
      <c r="R105" s="125">
        <f t="shared" si="21"/>
        <v>0</v>
      </c>
      <c r="S105" s="1" t="s">
        <v>72</v>
      </c>
    </row>
    <row r="106" spans="1:19" ht="39" customHeight="1" x14ac:dyDescent="0.15">
      <c r="A106" s="455" t="s">
        <v>40</v>
      </c>
      <c r="B106" s="456"/>
      <c r="C106" s="456"/>
      <c r="D106" s="136">
        <v>27</v>
      </c>
      <c r="E106" s="136"/>
      <c r="F106" s="123"/>
      <c r="G106" s="123"/>
      <c r="H106" s="123"/>
      <c r="I106" s="123"/>
      <c r="J106" s="123"/>
      <c r="K106" s="123"/>
      <c r="L106" s="110">
        <f t="shared" si="22"/>
        <v>0</v>
      </c>
      <c r="M106" s="124">
        <f t="shared" si="23"/>
        <v>0</v>
      </c>
      <c r="N106" s="124"/>
      <c r="O106" s="123"/>
      <c r="P106" s="123"/>
      <c r="Q106" s="123">
        <v>4774</v>
      </c>
      <c r="R106" s="125">
        <f t="shared" si="21"/>
        <v>0</v>
      </c>
    </row>
    <row r="107" spans="1:19" ht="39" customHeight="1" x14ac:dyDescent="0.15">
      <c r="A107" s="455" t="s">
        <v>41</v>
      </c>
      <c r="B107" s="456"/>
      <c r="C107" s="456"/>
      <c r="D107" s="136">
        <v>18</v>
      </c>
      <c r="E107" s="136"/>
      <c r="F107" s="123"/>
      <c r="G107" s="123"/>
      <c r="H107" s="123"/>
      <c r="I107" s="123"/>
      <c r="J107" s="123"/>
      <c r="K107" s="123"/>
      <c r="L107" s="110">
        <f t="shared" si="22"/>
        <v>0</v>
      </c>
      <c r="M107" s="124">
        <f t="shared" si="23"/>
        <v>0</v>
      </c>
      <c r="N107" s="124"/>
      <c r="O107" s="123"/>
      <c r="P107" s="123"/>
      <c r="Q107" s="123">
        <v>4163</v>
      </c>
      <c r="R107" s="125">
        <f t="shared" si="21"/>
        <v>0</v>
      </c>
    </row>
    <row r="108" spans="1:19" ht="39" customHeight="1" x14ac:dyDescent="0.15">
      <c r="A108" s="455" t="s">
        <v>42</v>
      </c>
      <c r="B108" s="456"/>
      <c r="C108" s="456"/>
      <c r="D108" s="136">
        <v>18</v>
      </c>
      <c r="E108" s="136"/>
      <c r="F108" s="123"/>
      <c r="G108" s="123"/>
      <c r="H108" s="123"/>
      <c r="I108" s="123"/>
      <c r="J108" s="123"/>
      <c r="K108" s="123"/>
      <c r="L108" s="110">
        <f t="shared" si="22"/>
        <v>0</v>
      </c>
      <c r="M108" s="124">
        <f t="shared" si="23"/>
        <v>0</v>
      </c>
      <c r="N108" s="124"/>
      <c r="O108" s="123"/>
      <c r="P108" s="123"/>
      <c r="Q108" s="123">
        <v>2560</v>
      </c>
      <c r="R108" s="125">
        <f t="shared" si="21"/>
        <v>0</v>
      </c>
    </row>
    <row r="109" spans="1:19" ht="39" customHeight="1" x14ac:dyDescent="0.15">
      <c r="A109" s="455" t="s">
        <v>43</v>
      </c>
      <c r="B109" s="456"/>
      <c r="C109" s="456"/>
      <c r="D109" s="136">
        <v>27</v>
      </c>
      <c r="E109" s="136"/>
      <c r="F109" s="123"/>
      <c r="G109" s="123"/>
      <c r="H109" s="123"/>
      <c r="I109" s="123"/>
      <c r="J109" s="123"/>
      <c r="K109" s="123"/>
      <c r="L109" s="110">
        <f t="shared" si="22"/>
        <v>0</v>
      </c>
      <c r="M109" s="124">
        <f t="shared" si="23"/>
        <v>0</v>
      </c>
      <c r="N109" s="124"/>
      <c r="O109" s="123"/>
      <c r="P109" s="123"/>
      <c r="Q109" s="123">
        <v>5337</v>
      </c>
      <c r="R109" s="125">
        <f t="shared" si="21"/>
        <v>0</v>
      </c>
    </row>
    <row r="110" spans="1:19" ht="39" customHeight="1" x14ac:dyDescent="0.15">
      <c r="A110" s="455" t="s">
        <v>44</v>
      </c>
      <c r="B110" s="456"/>
      <c r="C110" s="456"/>
      <c r="D110" s="136">
        <v>18</v>
      </c>
      <c r="E110" s="136"/>
      <c r="F110" s="123"/>
      <c r="G110" s="123"/>
      <c r="H110" s="123"/>
      <c r="I110" s="123"/>
      <c r="J110" s="123"/>
      <c r="K110" s="123"/>
      <c r="L110" s="110">
        <f t="shared" si="22"/>
        <v>0</v>
      </c>
      <c r="M110" s="124">
        <f t="shared" si="23"/>
        <v>0</v>
      </c>
      <c r="N110" s="124"/>
      <c r="O110" s="123"/>
      <c r="P110" s="123"/>
      <c r="Q110" s="123">
        <v>4421</v>
      </c>
      <c r="R110" s="125">
        <f t="shared" si="21"/>
        <v>0</v>
      </c>
    </row>
    <row r="111" spans="1:19" ht="39" customHeight="1" x14ac:dyDescent="0.15">
      <c r="A111" s="455" t="s">
        <v>46</v>
      </c>
      <c r="B111" s="456"/>
      <c r="C111" s="456"/>
      <c r="D111" s="136">
        <v>18</v>
      </c>
      <c r="E111" s="136"/>
      <c r="F111" s="123"/>
      <c r="G111" s="123"/>
      <c r="H111" s="123"/>
      <c r="I111" s="123"/>
      <c r="J111" s="123"/>
      <c r="K111" s="123"/>
      <c r="L111" s="110">
        <f t="shared" si="22"/>
        <v>0</v>
      </c>
      <c r="M111" s="124">
        <f t="shared" si="23"/>
        <v>0</v>
      </c>
      <c r="N111" s="124"/>
      <c r="O111" s="123"/>
      <c r="P111" s="123"/>
      <c r="Q111" s="123">
        <v>3735</v>
      </c>
      <c r="R111" s="154">
        <f t="shared" si="21"/>
        <v>0</v>
      </c>
    </row>
    <row r="112" spans="1:19" ht="39" customHeight="1" x14ac:dyDescent="0.15">
      <c r="A112" s="455"/>
      <c r="B112" s="479"/>
      <c r="C112" s="479"/>
      <c r="D112" s="140" t="s">
        <v>19</v>
      </c>
      <c r="E112" s="140"/>
      <c r="F112" s="147" t="s">
        <v>19</v>
      </c>
      <c r="G112" s="147" t="s">
        <v>19</v>
      </c>
      <c r="H112" s="147" t="s">
        <v>19</v>
      </c>
      <c r="I112" s="147"/>
      <c r="J112" s="147" t="s">
        <v>19</v>
      </c>
      <c r="K112" s="147"/>
      <c r="L112" s="148" t="s">
        <v>14</v>
      </c>
      <c r="M112" s="148"/>
      <c r="N112" s="148"/>
      <c r="O112" s="123"/>
      <c r="P112" s="123"/>
      <c r="Q112" s="147" t="s">
        <v>14</v>
      </c>
      <c r="R112" s="149" t="s">
        <v>14</v>
      </c>
    </row>
    <row r="113" spans="1:18" ht="39" customHeight="1" x14ac:dyDescent="0.15">
      <c r="A113" s="455"/>
      <c r="B113" s="479"/>
      <c r="C113" s="479"/>
      <c r="D113" s="140"/>
      <c r="E113" s="140"/>
      <c r="F113" s="147"/>
      <c r="G113" s="147"/>
      <c r="H113" s="147"/>
      <c r="I113" s="147"/>
      <c r="J113" s="147"/>
      <c r="K113" s="147"/>
      <c r="L113" s="148"/>
      <c r="M113" s="148"/>
      <c r="N113" s="148"/>
      <c r="O113" s="123"/>
      <c r="P113" s="123"/>
      <c r="Q113" s="147"/>
      <c r="R113" s="149"/>
    </row>
    <row r="114" spans="1:18" ht="39" customHeight="1" x14ac:dyDescent="0.15">
      <c r="A114" s="455"/>
      <c r="B114" s="479"/>
      <c r="C114" s="479"/>
      <c r="D114" s="140"/>
      <c r="E114" s="140"/>
      <c r="F114" s="147"/>
      <c r="G114" s="147"/>
      <c r="H114" s="147"/>
      <c r="I114" s="147"/>
      <c r="J114" s="147"/>
      <c r="K114" s="147"/>
      <c r="L114" s="148"/>
      <c r="M114" s="148"/>
      <c r="N114" s="148"/>
      <c r="O114" s="123"/>
      <c r="P114" s="123"/>
      <c r="Q114" s="147"/>
      <c r="R114" s="149"/>
    </row>
    <row r="115" spans="1:18" ht="39" customHeight="1" x14ac:dyDescent="0.15">
      <c r="A115" s="455"/>
      <c r="B115" s="479"/>
      <c r="C115" s="479"/>
      <c r="D115" s="140"/>
      <c r="E115" s="140"/>
      <c r="F115" s="147"/>
      <c r="G115" s="147"/>
      <c r="H115" s="147"/>
      <c r="I115" s="147"/>
      <c r="J115" s="147"/>
      <c r="K115" s="147"/>
      <c r="L115" s="148"/>
      <c r="M115" s="148"/>
      <c r="N115" s="148"/>
      <c r="O115" s="123"/>
      <c r="P115" s="123"/>
      <c r="Q115" s="147"/>
      <c r="R115" s="149"/>
    </row>
    <row r="116" spans="1:18" ht="39" customHeight="1" x14ac:dyDescent="0.15">
      <c r="A116" s="494" t="s">
        <v>360</v>
      </c>
      <c r="B116" s="495"/>
      <c r="C116" s="496"/>
      <c r="D116" s="137">
        <f t="shared" ref="D116:Q116" si="24">SUM(D95:D111)</f>
        <v>378</v>
      </c>
      <c r="E116" s="137">
        <f t="shared" si="24"/>
        <v>0</v>
      </c>
      <c r="F116" s="128">
        <f t="shared" si="24"/>
        <v>0</v>
      </c>
      <c r="G116" s="128">
        <f t="shared" si="24"/>
        <v>0</v>
      </c>
      <c r="H116" s="128">
        <f t="shared" si="24"/>
        <v>0</v>
      </c>
      <c r="I116" s="128">
        <f t="shared" si="24"/>
        <v>0</v>
      </c>
      <c r="J116" s="128">
        <f t="shared" si="24"/>
        <v>0</v>
      </c>
      <c r="K116" s="128">
        <f t="shared" si="24"/>
        <v>0</v>
      </c>
      <c r="L116" s="128">
        <f t="shared" si="24"/>
        <v>0</v>
      </c>
      <c r="M116" s="128">
        <f t="shared" si="24"/>
        <v>0</v>
      </c>
      <c r="N116" s="128">
        <f t="shared" si="24"/>
        <v>0</v>
      </c>
      <c r="O116" s="128">
        <f t="shared" si="24"/>
        <v>0</v>
      </c>
      <c r="P116" s="128">
        <f t="shared" si="24"/>
        <v>0</v>
      </c>
      <c r="Q116" s="128">
        <f t="shared" si="24"/>
        <v>75626</v>
      </c>
      <c r="R116" s="293">
        <f>L116/Q116*100</f>
        <v>0</v>
      </c>
    </row>
    <row r="117" spans="1:18" ht="39" customHeight="1" x14ac:dyDescent="0.15">
      <c r="A117" s="500" t="s">
        <v>15</v>
      </c>
      <c r="B117" s="468"/>
      <c r="C117" s="501"/>
      <c r="D117" s="141"/>
      <c r="E117" s="141"/>
      <c r="F117" s="117" t="e">
        <f t="shared" ref="F117:K117" si="25">F116/$L$116*100</f>
        <v>#DIV/0!</v>
      </c>
      <c r="G117" s="117" t="e">
        <f t="shared" si="25"/>
        <v>#DIV/0!</v>
      </c>
      <c r="H117" s="117" t="e">
        <f t="shared" si="25"/>
        <v>#DIV/0!</v>
      </c>
      <c r="I117" s="117" t="e">
        <f t="shared" si="25"/>
        <v>#DIV/0!</v>
      </c>
      <c r="J117" s="117" t="e">
        <f t="shared" si="25"/>
        <v>#DIV/0!</v>
      </c>
      <c r="K117" s="117" t="e">
        <f t="shared" si="25"/>
        <v>#DIV/0!</v>
      </c>
      <c r="L117" s="117"/>
      <c r="M117" s="117"/>
      <c r="N117" s="117"/>
      <c r="O117" s="117"/>
      <c r="P117" s="117"/>
      <c r="Q117" s="117"/>
      <c r="R117" s="130"/>
    </row>
    <row r="118" spans="1:18" ht="39" customHeight="1" x14ac:dyDescent="0.15">
      <c r="A118" s="487" t="s">
        <v>16</v>
      </c>
      <c r="B118" s="488"/>
      <c r="C118" s="489"/>
      <c r="D118" s="141"/>
      <c r="E118" s="141"/>
      <c r="F118" s="117">
        <f>F116/17</f>
        <v>0</v>
      </c>
      <c r="G118" s="117">
        <f t="shared" ref="G118:P118" si="26">G116/17</f>
        <v>0</v>
      </c>
      <c r="H118" s="117">
        <f t="shared" si="26"/>
        <v>0</v>
      </c>
      <c r="I118" s="117">
        <f t="shared" si="26"/>
        <v>0</v>
      </c>
      <c r="J118" s="117">
        <f t="shared" si="26"/>
        <v>0</v>
      </c>
      <c r="K118" s="117">
        <f t="shared" si="26"/>
        <v>0</v>
      </c>
      <c r="L118" s="117">
        <f t="shared" si="26"/>
        <v>0</v>
      </c>
      <c r="M118" s="117">
        <f t="shared" si="26"/>
        <v>0</v>
      </c>
      <c r="N118" s="117">
        <f t="shared" si="26"/>
        <v>0</v>
      </c>
      <c r="O118" s="117">
        <f t="shared" si="26"/>
        <v>0</v>
      </c>
      <c r="P118" s="117">
        <f t="shared" si="26"/>
        <v>0</v>
      </c>
      <c r="Q118" s="117"/>
      <c r="R118" s="130"/>
    </row>
    <row r="119" spans="1:18" ht="39" customHeight="1" x14ac:dyDescent="0.15">
      <c r="A119" s="487" t="s">
        <v>17</v>
      </c>
      <c r="B119" s="488"/>
      <c r="C119" s="489"/>
      <c r="D119" s="141"/>
      <c r="E119" s="141"/>
      <c r="F119" s="117">
        <f>F116/$D$116*18</f>
        <v>0</v>
      </c>
      <c r="G119" s="117">
        <f t="shared" ref="G119:P119" si="27">G116/$D$116*18</f>
        <v>0</v>
      </c>
      <c r="H119" s="117">
        <f t="shared" si="27"/>
        <v>0</v>
      </c>
      <c r="I119" s="117">
        <f t="shared" si="27"/>
        <v>0</v>
      </c>
      <c r="J119" s="117">
        <f t="shared" si="27"/>
        <v>0</v>
      </c>
      <c r="K119" s="117">
        <f t="shared" si="27"/>
        <v>0</v>
      </c>
      <c r="L119" s="117">
        <f t="shared" si="27"/>
        <v>0</v>
      </c>
      <c r="M119" s="117">
        <f t="shared" si="27"/>
        <v>0</v>
      </c>
      <c r="N119" s="117">
        <f t="shared" si="27"/>
        <v>0</v>
      </c>
      <c r="O119" s="117">
        <f t="shared" si="27"/>
        <v>0</v>
      </c>
      <c r="P119" s="117">
        <f t="shared" si="27"/>
        <v>0</v>
      </c>
      <c r="Q119" s="117"/>
      <c r="R119" s="130"/>
    </row>
    <row r="120" spans="1:18" ht="39" customHeight="1" x14ac:dyDescent="0.15">
      <c r="A120" s="487" t="s">
        <v>60</v>
      </c>
      <c r="B120" s="488"/>
      <c r="C120" s="489"/>
      <c r="D120" s="250">
        <v>378</v>
      </c>
      <c r="E120" s="250">
        <v>500</v>
      </c>
      <c r="F120" s="131">
        <v>23630</v>
      </c>
      <c r="G120" s="131">
        <v>2248</v>
      </c>
      <c r="H120" s="131">
        <v>44175</v>
      </c>
      <c r="I120" s="132">
        <v>106</v>
      </c>
      <c r="J120" s="131">
        <v>5573</v>
      </c>
      <c r="K120" s="132">
        <v>99</v>
      </c>
      <c r="L120" s="183">
        <f>SUM(F120+G120+H120+J120)</f>
        <v>75626</v>
      </c>
      <c r="M120" s="183">
        <f>SUM(I120+K120)</f>
        <v>205</v>
      </c>
      <c r="N120" s="223">
        <v>52023</v>
      </c>
      <c r="O120" s="131">
        <v>538</v>
      </c>
      <c r="P120" s="131">
        <v>21058</v>
      </c>
      <c r="Q120" s="133"/>
      <c r="R120" s="135"/>
    </row>
    <row r="121" spans="1:18" ht="39" customHeight="1" x14ac:dyDescent="0.15">
      <c r="A121" s="556"/>
      <c r="B121" s="556"/>
      <c r="C121" s="556"/>
      <c r="D121" s="556"/>
      <c r="E121" s="556"/>
      <c r="F121" s="556"/>
      <c r="G121" s="556"/>
      <c r="H121" s="556"/>
      <c r="I121" s="556"/>
      <c r="J121" s="556"/>
      <c r="K121" s="556"/>
      <c r="L121" s="556"/>
      <c r="M121" s="556"/>
      <c r="N121" s="556"/>
      <c r="O121" s="556"/>
      <c r="P121" s="556"/>
      <c r="Q121" s="556"/>
      <c r="R121" s="556"/>
    </row>
    <row r="122" spans="1:18" ht="40.5" customHeight="1" thickBot="1" x14ac:dyDescent="0.2">
      <c r="A122" s="558" t="s">
        <v>345</v>
      </c>
      <c r="B122" s="558"/>
      <c r="C122" s="558"/>
      <c r="D122" s="558"/>
      <c r="E122" s="558"/>
      <c r="F122" s="558"/>
      <c r="G122" s="558"/>
      <c r="H122" s="558"/>
      <c r="I122" s="558"/>
      <c r="J122" s="558"/>
      <c r="K122" s="558"/>
      <c r="L122" s="558"/>
      <c r="M122" s="558"/>
      <c r="N122" s="558"/>
      <c r="O122" s="558"/>
      <c r="P122" s="558"/>
      <c r="Q122" s="558"/>
      <c r="R122" s="75" t="s">
        <v>77</v>
      </c>
    </row>
    <row r="123" spans="1:18" ht="40.5" customHeight="1" x14ac:dyDescent="0.15">
      <c r="A123" s="40"/>
      <c r="B123" s="41"/>
      <c r="C123" s="42" t="s">
        <v>50</v>
      </c>
      <c r="D123" s="570" t="s">
        <v>82</v>
      </c>
      <c r="E123" s="567" t="s">
        <v>53</v>
      </c>
      <c r="F123" s="492" t="s">
        <v>101</v>
      </c>
      <c r="G123" s="492"/>
      <c r="H123" s="492"/>
      <c r="I123" s="492"/>
      <c r="J123" s="492"/>
      <c r="K123" s="492"/>
      <c r="L123" s="492"/>
      <c r="M123" s="492"/>
      <c r="N123" s="492"/>
      <c r="O123" s="492"/>
      <c r="P123" s="492"/>
      <c r="Q123" s="492"/>
      <c r="R123" s="493"/>
    </row>
    <row r="124" spans="1:18" ht="40.5" customHeight="1" x14ac:dyDescent="0.15">
      <c r="A124" s="43"/>
      <c r="B124" s="13"/>
      <c r="C124" s="13"/>
      <c r="D124" s="571"/>
      <c r="E124" s="568"/>
      <c r="F124" s="503" t="s">
        <v>0</v>
      </c>
      <c r="G124" s="481"/>
      <c r="H124" s="502" t="s">
        <v>1</v>
      </c>
      <c r="I124" s="503"/>
      <c r="J124" s="503"/>
      <c r="K124" s="481"/>
      <c r="L124" s="77"/>
      <c r="M124" s="510" t="s">
        <v>164</v>
      </c>
      <c r="N124" s="485" t="s">
        <v>168</v>
      </c>
      <c r="O124" s="485" t="s">
        <v>148</v>
      </c>
      <c r="P124" s="485" t="s">
        <v>150</v>
      </c>
      <c r="Q124" s="8"/>
      <c r="R124" s="44"/>
    </row>
    <row r="125" spans="1:18" ht="40.5" customHeight="1" thickBot="1" x14ac:dyDescent="0.2">
      <c r="A125" s="34" t="s">
        <v>56</v>
      </c>
      <c r="B125" s="45"/>
      <c r="C125" s="45"/>
      <c r="D125" s="572"/>
      <c r="E125" s="569"/>
      <c r="F125" s="48" t="s">
        <v>2</v>
      </c>
      <c r="G125" s="46" t="s">
        <v>3</v>
      </c>
      <c r="H125" s="46" t="s">
        <v>2</v>
      </c>
      <c r="I125" s="152" t="s">
        <v>164</v>
      </c>
      <c r="J125" s="46" t="s">
        <v>3</v>
      </c>
      <c r="K125" s="152" t="s">
        <v>164</v>
      </c>
      <c r="L125" s="64" t="s">
        <v>4</v>
      </c>
      <c r="M125" s="533"/>
      <c r="N125" s="486"/>
      <c r="O125" s="486"/>
      <c r="P125" s="486"/>
      <c r="Q125" s="11" t="s">
        <v>5</v>
      </c>
      <c r="R125" s="47" t="s">
        <v>6</v>
      </c>
    </row>
    <row r="126" spans="1:18" ht="40.5" customHeight="1" x14ac:dyDescent="0.15">
      <c r="A126" s="477" t="s">
        <v>283</v>
      </c>
      <c r="B126" s="478"/>
      <c r="C126" s="478"/>
      <c r="D126" s="142">
        <f xml:space="preserve"> D27</f>
        <v>495</v>
      </c>
      <c r="E126" s="155">
        <f xml:space="preserve"> E27</f>
        <v>0</v>
      </c>
      <c r="F126" s="109">
        <f t="shared" ref="F126:R126" si="28">F27</f>
        <v>0</v>
      </c>
      <c r="G126" s="110">
        <f t="shared" si="28"/>
        <v>0</v>
      </c>
      <c r="H126" s="110">
        <f t="shared" si="28"/>
        <v>0</v>
      </c>
      <c r="I126" s="110">
        <f t="shared" si="28"/>
        <v>0</v>
      </c>
      <c r="J126" s="110">
        <f t="shared" si="28"/>
        <v>0</v>
      </c>
      <c r="K126" s="110">
        <f t="shared" si="28"/>
        <v>0</v>
      </c>
      <c r="L126" s="110">
        <f t="shared" si="28"/>
        <v>0</v>
      </c>
      <c r="M126" s="110">
        <f t="shared" si="28"/>
        <v>0</v>
      </c>
      <c r="N126" s="110">
        <f t="shared" si="28"/>
        <v>0</v>
      </c>
      <c r="O126" s="110">
        <f t="shared" si="28"/>
        <v>0</v>
      </c>
      <c r="P126" s="110">
        <f t="shared" si="28"/>
        <v>0</v>
      </c>
      <c r="Q126" s="110">
        <f t="shared" si="28"/>
        <v>87785</v>
      </c>
      <c r="R126" s="111">
        <f t="shared" si="28"/>
        <v>0</v>
      </c>
    </row>
    <row r="127" spans="1:18" ht="40.5" customHeight="1" x14ac:dyDescent="0.15">
      <c r="A127" s="474" t="s">
        <v>110</v>
      </c>
      <c r="B127" s="476"/>
      <c r="C127" s="476"/>
      <c r="D127" s="142"/>
      <c r="E127" s="155"/>
      <c r="F127" s="449" t="e">
        <f t="shared" ref="F127:K130" si="29">F28</f>
        <v>#DIV/0!</v>
      </c>
      <c r="G127" s="450" t="e">
        <f t="shared" si="29"/>
        <v>#DIV/0!</v>
      </c>
      <c r="H127" s="450" t="e">
        <f t="shared" si="29"/>
        <v>#DIV/0!</v>
      </c>
      <c r="I127" s="450" t="e">
        <f t="shared" si="29"/>
        <v>#DIV/0!</v>
      </c>
      <c r="J127" s="450" t="e">
        <f t="shared" si="29"/>
        <v>#DIV/0!</v>
      </c>
      <c r="K127" s="450" t="e">
        <f t="shared" si="29"/>
        <v>#DIV/0!</v>
      </c>
      <c r="L127" s="110"/>
      <c r="M127" s="110"/>
      <c r="N127" s="110"/>
      <c r="O127" s="110"/>
      <c r="P127" s="110"/>
      <c r="Q127" s="110"/>
      <c r="R127" s="111"/>
    </row>
    <row r="128" spans="1:18" ht="40.5" customHeight="1" x14ac:dyDescent="0.15">
      <c r="A128" s="471" t="s">
        <v>69</v>
      </c>
      <c r="B128" s="470"/>
      <c r="C128" s="470"/>
      <c r="D128" s="142"/>
      <c r="E128" s="155"/>
      <c r="F128" s="109">
        <f t="shared" si="29"/>
        <v>0</v>
      </c>
      <c r="G128" s="110">
        <f t="shared" si="29"/>
        <v>0</v>
      </c>
      <c r="H128" s="110">
        <f t="shared" si="29"/>
        <v>0</v>
      </c>
      <c r="I128" s="110">
        <f t="shared" si="29"/>
        <v>0</v>
      </c>
      <c r="J128" s="110">
        <f t="shared" si="29"/>
        <v>0</v>
      </c>
      <c r="K128" s="110">
        <f t="shared" si="29"/>
        <v>0</v>
      </c>
      <c r="L128" s="110">
        <f t="shared" ref="L128:P130" si="30">L29</f>
        <v>0</v>
      </c>
      <c r="M128" s="110">
        <f t="shared" si="30"/>
        <v>0</v>
      </c>
      <c r="N128" s="110">
        <f t="shared" si="30"/>
        <v>0</v>
      </c>
      <c r="O128" s="110">
        <f t="shared" si="30"/>
        <v>0</v>
      </c>
      <c r="P128" s="110">
        <f t="shared" si="30"/>
        <v>0</v>
      </c>
      <c r="Q128" s="110"/>
      <c r="R128" s="111"/>
    </row>
    <row r="129" spans="1:18" ht="40.5" customHeight="1" x14ac:dyDescent="0.15">
      <c r="A129" s="471" t="s">
        <v>70</v>
      </c>
      <c r="B129" s="470"/>
      <c r="C129" s="470"/>
      <c r="D129" s="142"/>
      <c r="E129" s="155"/>
      <c r="F129" s="109">
        <f t="shared" si="29"/>
        <v>0</v>
      </c>
      <c r="G129" s="110">
        <f t="shared" si="29"/>
        <v>0</v>
      </c>
      <c r="H129" s="110">
        <f t="shared" si="29"/>
        <v>0</v>
      </c>
      <c r="I129" s="110">
        <f t="shared" si="29"/>
        <v>0</v>
      </c>
      <c r="J129" s="110">
        <f t="shared" si="29"/>
        <v>0</v>
      </c>
      <c r="K129" s="110">
        <f t="shared" si="29"/>
        <v>0</v>
      </c>
      <c r="L129" s="110">
        <f t="shared" si="30"/>
        <v>0</v>
      </c>
      <c r="M129" s="110">
        <f t="shared" si="30"/>
        <v>0</v>
      </c>
      <c r="N129" s="110">
        <f t="shared" si="30"/>
        <v>0</v>
      </c>
      <c r="O129" s="110">
        <f t="shared" si="30"/>
        <v>0</v>
      </c>
      <c r="P129" s="110">
        <f t="shared" si="30"/>
        <v>0</v>
      </c>
      <c r="Q129" s="110"/>
      <c r="R129" s="111"/>
    </row>
    <row r="130" spans="1:18" ht="40.5" customHeight="1" thickBot="1" x14ac:dyDescent="0.2">
      <c r="A130" s="460" t="s">
        <v>187</v>
      </c>
      <c r="B130" s="461"/>
      <c r="C130" s="462"/>
      <c r="D130" s="257">
        <f>D31</f>
        <v>495</v>
      </c>
      <c r="E130" s="231">
        <f>E31</f>
        <v>656</v>
      </c>
      <c r="F130" s="256">
        <f t="shared" si="29"/>
        <v>12911</v>
      </c>
      <c r="G130" s="113">
        <f t="shared" si="29"/>
        <v>2075</v>
      </c>
      <c r="H130" s="113">
        <f t="shared" si="29"/>
        <v>59381</v>
      </c>
      <c r="I130" s="114">
        <f t="shared" si="29"/>
        <v>364</v>
      </c>
      <c r="J130" s="113">
        <f t="shared" si="29"/>
        <v>13418</v>
      </c>
      <c r="K130" s="114">
        <f t="shared" si="29"/>
        <v>124</v>
      </c>
      <c r="L130" s="113">
        <f t="shared" si="30"/>
        <v>87785</v>
      </c>
      <c r="M130" s="114">
        <f t="shared" si="30"/>
        <v>488</v>
      </c>
      <c r="N130" s="114">
        <f t="shared" si="30"/>
        <v>78963</v>
      </c>
      <c r="O130" s="113">
        <f t="shared" si="30"/>
        <v>1128</v>
      </c>
      <c r="P130" s="113">
        <f t="shared" si="30"/>
        <v>21004</v>
      </c>
      <c r="Q130" s="113"/>
      <c r="R130" s="115"/>
    </row>
    <row r="131" spans="1:18" ht="40.5" customHeight="1" x14ac:dyDescent="0.15">
      <c r="A131" s="472" t="s">
        <v>203</v>
      </c>
      <c r="B131" s="473"/>
      <c r="C131" s="473"/>
      <c r="D131" s="142">
        <f xml:space="preserve"> D57</f>
        <v>333</v>
      </c>
      <c r="E131" s="155">
        <f xml:space="preserve"> E57</f>
        <v>0</v>
      </c>
      <c r="F131" s="109">
        <f t="shared" ref="F131:R131" si="31">F57</f>
        <v>0</v>
      </c>
      <c r="G131" s="110">
        <f t="shared" si="31"/>
        <v>0</v>
      </c>
      <c r="H131" s="110">
        <f t="shared" si="31"/>
        <v>0</v>
      </c>
      <c r="I131" s="110">
        <f t="shared" si="31"/>
        <v>0</v>
      </c>
      <c r="J131" s="110">
        <f t="shared" si="31"/>
        <v>0</v>
      </c>
      <c r="K131" s="110">
        <f t="shared" si="31"/>
        <v>0</v>
      </c>
      <c r="L131" s="110">
        <f t="shared" si="31"/>
        <v>0</v>
      </c>
      <c r="M131" s="110">
        <f t="shared" si="31"/>
        <v>0</v>
      </c>
      <c r="N131" s="110">
        <f t="shared" si="31"/>
        <v>0</v>
      </c>
      <c r="O131" s="110">
        <f t="shared" si="31"/>
        <v>0</v>
      </c>
      <c r="P131" s="110">
        <f t="shared" si="31"/>
        <v>0</v>
      </c>
      <c r="Q131" s="110">
        <f t="shared" si="31"/>
        <v>66373</v>
      </c>
      <c r="R131" s="111">
        <f t="shared" si="31"/>
        <v>0</v>
      </c>
    </row>
    <row r="132" spans="1:18" ht="40.5" customHeight="1" x14ac:dyDescent="0.15">
      <c r="A132" s="474" t="s">
        <v>51</v>
      </c>
      <c r="B132" s="476"/>
      <c r="C132" s="476"/>
      <c r="D132" s="142"/>
      <c r="E132" s="155"/>
      <c r="F132" s="449" t="e">
        <f t="shared" ref="F132:K135" si="32">F58</f>
        <v>#DIV/0!</v>
      </c>
      <c r="G132" s="450" t="e">
        <f t="shared" si="32"/>
        <v>#DIV/0!</v>
      </c>
      <c r="H132" s="450" t="e">
        <f t="shared" si="32"/>
        <v>#DIV/0!</v>
      </c>
      <c r="I132" s="450" t="e">
        <f t="shared" si="32"/>
        <v>#DIV/0!</v>
      </c>
      <c r="J132" s="450" t="e">
        <f t="shared" si="32"/>
        <v>#DIV/0!</v>
      </c>
      <c r="K132" s="450" t="e">
        <f t="shared" si="32"/>
        <v>#DIV/0!</v>
      </c>
      <c r="L132" s="110"/>
      <c r="M132" s="110"/>
      <c r="N132" s="110"/>
      <c r="O132" s="110"/>
      <c r="P132" s="110"/>
      <c r="Q132" s="110"/>
      <c r="R132" s="111"/>
    </row>
    <row r="133" spans="1:18" ht="40.5" customHeight="1" x14ac:dyDescent="0.15">
      <c r="A133" s="471" t="s">
        <v>69</v>
      </c>
      <c r="B133" s="470"/>
      <c r="C133" s="470"/>
      <c r="D133" s="142"/>
      <c r="E133" s="155"/>
      <c r="F133" s="109">
        <f t="shared" si="32"/>
        <v>0</v>
      </c>
      <c r="G133" s="110">
        <f t="shared" si="32"/>
        <v>0</v>
      </c>
      <c r="H133" s="110">
        <f t="shared" si="32"/>
        <v>0</v>
      </c>
      <c r="I133" s="110">
        <f t="shared" si="32"/>
        <v>0</v>
      </c>
      <c r="J133" s="110">
        <f t="shared" si="32"/>
        <v>0</v>
      </c>
      <c r="K133" s="110">
        <f t="shared" si="32"/>
        <v>0</v>
      </c>
      <c r="L133" s="110">
        <f t="shared" ref="L133:P135" si="33">L59</f>
        <v>0</v>
      </c>
      <c r="M133" s="110">
        <f t="shared" si="33"/>
        <v>0</v>
      </c>
      <c r="N133" s="110">
        <f t="shared" si="33"/>
        <v>0</v>
      </c>
      <c r="O133" s="110">
        <f t="shared" si="33"/>
        <v>0</v>
      </c>
      <c r="P133" s="110">
        <f t="shared" si="33"/>
        <v>0</v>
      </c>
      <c r="Q133" s="110"/>
      <c r="R133" s="111"/>
    </row>
    <row r="134" spans="1:18" ht="40.5" customHeight="1" x14ac:dyDescent="0.15">
      <c r="A134" s="471" t="s">
        <v>70</v>
      </c>
      <c r="B134" s="470"/>
      <c r="C134" s="470"/>
      <c r="D134" s="142"/>
      <c r="E134" s="155"/>
      <c r="F134" s="109">
        <f t="shared" si="32"/>
        <v>0</v>
      </c>
      <c r="G134" s="110">
        <f t="shared" si="32"/>
        <v>0</v>
      </c>
      <c r="H134" s="110">
        <f t="shared" si="32"/>
        <v>0</v>
      </c>
      <c r="I134" s="110">
        <f t="shared" si="32"/>
        <v>0</v>
      </c>
      <c r="J134" s="110">
        <f t="shared" si="32"/>
        <v>0</v>
      </c>
      <c r="K134" s="110">
        <f t="shared" si="32"/>
        <v>0</v>
      </c>
      <c r="L134" s="110">
        <f t="shared" si="33"/>
        <v>0</v>
      </c>
      <c r="M134" s="110">
        <f t="shared" si="33"/>
        <v>0</v>
      </c>
      <c r="N134" s="110">
        <f t="shared" si="33"/>
        <v>0</v>
      </c>
      <c r="O134" s="110">
        <f t="shared" si="33"/>
        <v>0</v>
      </c>
      <c r="P134" s="110">
        <f t="shared" si="33"/>
        <v>0</v>
      </c>
      <c r="Q134" s="110"/>
      <c r="R134" s="111"/>
    </row>
    <row r="135" spans="1:18" ht="40.5" customHeight="1" thickBot="1" x14ac:dyDescent="0.2">
      <c r="A135" s="460" t="s">
        <v>187</v>
      </c>
      <c r="B135" s="461"/>
      <c r="C135" s="462"/>
      <c r="D135" s="257">
        <f>D61</f>
        <v>333</v>
      </c>
      <c r="E135" s="231">
        <f>E61</f>
        <v>438</v>
      </c>
      <c r="F135" s="256">
        <f t="shared" si="32"/>
        <v>14624</v>
      </c>
      <c r="G135" s="113">
        <f t="shared" si="32"/>
        <v>2421</v>
      </c>
      <c r="H135" s="113">
        <f t="shared" si="32"/>
        <v>41942</v>
      </c>
      <c r="I135" s="114">
        <f t="shared" si="32"/>
        <v>263</v>
      </c>
      <c r="J135" s="113">
        <f t="shared" si="32"/>
        <v>7386</v>
      </c>
      <c r="K135" s="114">
        <f t="shared" si="32"/>
        <v>97</v>
      </c>
      <c r="L135" s="113">
        <f t="shared" si="33"/>
        <v>66373</v>
      </c>
      <c r="M135" s="114">
        <f t="shared" si="33"/>
        <v>360</v>
      </c>
      <c r="N135" s="114">
        <f t="shared" si="33"/>
        <v>52639</v>
      </c>
      <c r="O135" s="113">
        <f t="shared" si="33"/>
        <v>482</v>
      </c>
      <c r="P135" s="113">
        <f t="shared" si="33"/>
        <v>16658</v>
      </c>
      <c r="Q135" s="113"/>
      <c r="R135" s="115"/>
    </row>
    <row r="136" spans="1:18" ht="40.5" customHeight="1" x14ac:dyDescent="0.15">
      <c r="A136" s="472" t="s">
        <v>369</v>
      </c>
      <c r="B136" s="473"/>
      <c r="C136" s="473"/>
      <c r="D136" s="142">
        <f xml:space="preserve"> D85</f>
        <v>288</v>
      </c>
      <c r="E136" s="155">
        <f xml:space="preserve"> E85</f>
        <v>0</v>
      </c>
      <c r="F136" s="109">
        <f t="shared" ref="F136:R136" si="34">F85</f>
        <v>0</v>
      </c>
      <c r="G136" s="110">
        <f t="shared" si="34"/>
        <v>0</v>
      </c>
      <c r="H136" s="110">
        <f t="shared" si="34"/>
        <v>0</v>
      </c>
      <c r="I136" s="110">
        <f t="shared" si="34"/>
        <v>0</v>
      </c>
      <c r="J136" s="110">
        <f t="shared" si="34"/>
        <v>0</v>
      </c>
      <c r="K136" s="110">
        <f t="shared" si="34"/>
        <v>0</v>
      </c>
      <c r="L136" s="110">
        <f t="shared" si="34"/>
        <v>0</v>
      </c>
      <c r="M136" s="110">
        <f t="shared" si="34"/>
        <v>0</v>
      </c>
      <c r="N136" s="110">
        <f t="shared" si="34"/>
        <v>0</v>
      </c>
      <c r="O136" s="110">
        <f t="shared" si="34"/>
        <v>0</v>
      </c>
      <c r="P136" s="110">
        <f t="shared" si="34"/>
        <v>0</v>
      </c>
      <c r="Q136" s="110">
        <f t="shared" si="34"/>
        <v>56263</v>
      </c>
      <c r="R136" s="111">
        <f t="shared" si="34"/>
        <v>0</v>
      </c>
    </row>
    <row r="137" spans="1:18" ht="40.5" customHeight="1" x14ac:dyDescent="0.15">
      <c r="A137" s="474" t="s">
        <v>97</v>
      </c>
      <c r="B137" s="476"/>
      <c r="C137" s="476"/>
      <c r="D137" s="142"/>
      <c r="E137" s="155"/>
      <c r="F137" s="449" t="e">
        <f t="shared" ref="F137:K140" si="35">F86</f>
        <v>#DIV/0!</v>
      </c>
      <c r="G137" s="450" t="e">
        <f t="shared" si="35"/>
        <v>#DIV/0!</v>
      </c>
      <c r="H137" s="450" t="e">
        <f t="shared" si="35"/>
        <v>#DIV/0!</v>
      </c>
      <c r="I137" s="450" t="e">
        <f t="shared" si="35"/>
        <v>#DIV/0!</v>
      </c>
      <c r="J137" s="450" t="e">
        <f t="shared" si="35"/>
        <v>#DIV/0!</v>
      </c>
      <c r="K137" s="450" t="e">
        <f t="shared" si="35"/>
        <v>#DIV/0!</v>
      </c>
      <c r="L137" s="110"/>
      <c r="M137" s="110"/>
      <c r="N137" s="110"/>
      <c r="O137" s="110"/>
      <c r="P137" s="110"/>
      <c r="Q137" s="110"/>
      <c r="R137" s="111"/>
    </row>
    <row r="138" spans="1:18" ht="40.5" customHeight="1" x14ac:dyDescent="0.15">
      <c r="A138" s="471" t="s">
        <v>69</v>
      </c>
      <c r="B138" s="470"/>
      <c r="C138" s="470"/>
      <c r="D138" s="142"/>
      <c r="E138" s="155"/>
      <c r="F138" s="109">
        <f t="shared" si="35"/>
        <v>0</v>
      </c>
      <c r="G138" s="110">
        <f t="shared" si="35"/>
        <v>0</v>
      </c>
      <c r="H138" s="110">
        <f t="shared" si="35"/>
        <v>0</v>
      </c>
      <c r="I138" s="110">
        <f t="shared" si="35"/>
        <v>0</v>
      </c>
      <c r="J138" s="110">
        <f t="shared" si="35"/>
        <v>0</v>
      </c>
      <c r="K138" s="110">
        <f t="shared" si="35"/>
        <v>0</v>
      </c>
      <c r="L138" s="110">
        <f t="shared" ref="L138:P140" si="36">L87</f>
        <v>0</v>
      </c>
      <c r="M138" s="110">
        <f t="shared" si="36"/>
        <v>0</v>
      </c>
      <c r="N138" s="110">
        <f t="shared" si="36"/>
        <v>0</v>
      </c>
      <c r="O138" s="110">
        <f t="shared" si="36"/>
        <v>0</v>
      </c>
      <c r="P138" s="110">
        <f t="shared" si="36"/>
        <v>0</v>
      </c>
      <c r="Q138" s="110"/>
      <c r="R138" s="111"/>
    </row>
    <row r="139" spans="1:18" ht="40.5" customHeight="1" x14ac:dyDescent="0.15">
      <c r="A139" s="471" t="s">
        <v>70</v>
      </c>
      <c r="B139" s="470"/>
      <c r="C139" s="470"/>
      <c r="D139" s="142"/>
      <c r="E139" s="155"/>
      <c r="F139" s="109">
        <f t="shared" si="35"/>
        <v>0</v>
      </c>
      <c r="G139" s="110">
        <f t="shared" si="35"/>
        <v>0</v>
      </c>
      <c r="H139" s="110">
        <f t="shared" si="35"/>
        <v>0</v>
      </c>
      <c r="I139" s="110">
        <f t="shared" si="35"/>
        <v>0</v>
      </c>
      <c r="J139" s="110">
        <f t="shared" si="35"/>
        <v>0</v>
      </c>
      <c r="K139" s="110">
        <f t="shared" si="35"/>
        <v>0</v>
      </c>
      <c r="L139" s="110">
        <f t="shared" si="36"/>
        <v>0</v>
      </c>
      <c r="M139" s="110">
        <f t="shared" si="36"/>
        <v>0</v>
      </c>
      <c r="N139" s="110">
        <f t="shared" si="36"/>
        <v>0</v>
      </c>
      <c r="O139" s="110">
        <f t="shared" si="36"/>
        <v>0</v>
      </c>
      <c r="P139" s="110">
        <f t="shared" si="36"/>
        <v>0</v>
      </c>
      <c r="Q139" s="110"/>
      <c r="R139" s="111"/>
    </row>
    <row r="140" spans="1:18" ht="40.5" customHeight="1" thickBot="1" x14ac:dyDescent="0.2">
      <c r="A140" s="460" t="s">
        <v>187</v>
      </c>
      <c r="B140" s="461"/>
      <c r="C140" s="462"/>
      <c r="D140" s="257">
        <f>D89</f>
        <v>288</v>
      </c>
      <c r="E140" s="231">
        <f>E89</f>
        <v>410</v>
      </c>
      <c r="F140" s="256">
        <f t="shared" si="35"/>
        <v>12615</v>
      </c>
      <c r="G140" s="113">
        <f t="shared" si="35"/>
        <v>1630</v>
      </c>
      <c r="H140" s="113">
        <f t="shared" si="35"/>
        <v>36174</v>
      </c>
      <c r="I140" s="114">
        <f t="shared" si="35"/>
        <v>146</v>
      </c>
      <c r="J140" s="113">
        <f t="shared" si="35"/>
        <v>5844</v>
      </c>
      <c r="K140" s="114">
        <f t="shared" si="35"/>
        <v>86</v>
      </c>
      <c r="L140" s="113">
        <f t="shared" si="36"/>
        <v>56263</v>
      </c>
      <c r="M140" s="114">
        <f t="shared" si="36"/>
        <v>232</v>
      </c>
      <c r="N140" s="114">
        <f t="shared" si="36"/>
        <v>40284</v>
      </c>
      <c r="O140" s="113">
        <f t="shared" si="36"/>
        <v>759</v>
      </c>
      <c r="P140" s="113">
        <f t="shared" si="36"/>
        <v>13286</v>
      </c>
      <c r="Q140" s="113"/>
      <c r="R140" s="115"/>
    </row>
    <row r="141" spans="1:18" ht="40.5" customHeight="1" x14ac:dyDescent="0.15">
      <c r="A141" s="472" t="s">
        <v>360</v>
      </c>
      <c r="B141" s="473"/>
      <c r="C141" s="473"/>
      <c r="D141" s="142">
        <f xml:space="preserve"> D116</f>
        <v>378</v>
      </c>
      <c r="E141" s="155">
        <f xml:space="preserve"> E116</f>
        <v>0</v>
      </c>
      <c r="F141" s="109">
        <f t="shared" ref="F141:R141" si="37">F116</f>
        <v>0</v>
      </c>
      <c r="G141" s="110">
        <f t="shared" si="37"/>
        <v>0</v>
      </c>
      <c r="H141" s="110">
        <f t="shared" si="37"/>
        <v>0</v>
      </c>
      <c r="I141" s="110">
        <f t="shared" si="37"/>
        <v>0</v>
      </c>
      <c r="J141" s="110">
        <f t="shared" si="37"/>
        <v>0</v>
      </c>
      <c r="K141" s="110">
        <f t="shared" si="37"/>
        <v>0</v>
      </c>
      <c r="L141" s="110">
        <f t="shared" si="37"/>
        <v>0</v>
      </c>
      <c r="M141" s="110">
        <f t="shared" si="37"/>
        <v>0</v>
      </c>
      <c r="N141" s="110">
        <f t="shared" si="37"/>
        <v>0</v>
      </c>
      <c r="O141" s="110">
        <f t="shared" si="37"/>
        <v>0</v>
      </c>
      <c r="P141" s="110">
        <f t="shared" si="37"/>
        <v>0</v>
      </c>
      <c r="Q141" s="110">
        <f t="shared" si="37"/>
        <v>75626</v>
      </c>
      <c r="R141" s="111">
        <f t="shared" si="37"/>
        <v>0</v>
      </c>
    </row>
    <row r="142" spans="1:18" ht="40.5" customHeight="1" x14ac:dyDescent="0.15">
      <c r="A142" s="474" t="s">
        <v>115</v>
      </c>
      <c r="B142" s="475"/>
      <c r="C142" s="475"/>
      <c r="D142" s="142"/>
      <c r="E142" s="155"/>
      <c r="F142" s="449" t="e">
        <f t="shared" ref="F142:K145" si="38">F117</f>
        <v>#DIV/0!</v>
      </c>
      <c r="G142" s="450" t="e">
        <f t="shared" si="38"/>
        <v>#DIV/0!</v>
      </c>
      <c r="H142" s="450" t="e">
        <f t="shared" si="38"/>
        <v>#DIV/0!</v>
      </c>
      <c r="I142" s="450" t="e">
        <f t="shared" si="38"/>
        <v>#DIV/0!</v>
      </c>
      <c r="J142" s="450" t="e">
        <f t="shared" si="38"/>
        <v>#DIV/0!</v>
      </c>
      <c r="K142" s="450" t="e">
        <f t="shared" si="38"/>
        <v>#DIV/0!</v>
      </c>
      <c r="L142" s="110"/>
      <c r="M142" s="110"/>
      <c r="N142" s="110"/>
      <c r="O142" s="110"/>
      <c r="P142" s="110"/>
      <c r="Q142" s="110"/>
      <c r="R142" s="111"/>
    </row>
    <row r="143" spans="1:18" ht="40.5" customHeight="1" x14ac:dyDescent="0.15">
      <c r="A143" s="469" t="s">
        <v>69</v>
      </c>
      <c r="B143" s="470"/>
      <c r="C143" s="470"/>
      <c r="D143" s="142"/>
      <c r="E143" s="155"/>
      <c r="F143" s="109">
        <f t="shared" si="38"/>
        <v>0</v>
      </c>
      <c r="G143" s="110">
        <f t="shared" si="38"/>
        <v>0</v>
      </c>
      <c r="H143" s="110">
        <f t="shared" si="38"/>
        <v>0</v>
      </c>
      <c r="I143" s="110">
        <f t="shared" si="38"/>
        <v>0</v>
      </c>
      <c r="J143" s="110">
        <f t="shared" si="38"/>
        <v>0</v>
      </c>
      <c r="K143" s="110">
        <f t="shared" si="38"/>
        <v>0</v>
      </c>
      <c r="L143" s="110">
        <f t="shared" ref="L143:P145" si="39">L118</f>
        <v>0</v>
      </c>
      <c r="M143" s="110">
        <f t="shared" si="39"/>
        <v>0</v>
      </c>
      <c r="N143" s="110">
        <f t="shared" si="39"/>
        <v>0</v>
      </c>
      <c r="O143" s="110">
        <f t="shared" si="39"/>
        <v>0</v>
      </c>
      <c r="P143" s="110">
        <f t="shared" si="39"/>
        <v>0</v>
      </c>
      <c r="Q143" s="110"/>
      <c r="R143" s="111"/>
    </row>
    <row r="144" spans="1:18" ht="40.5" customHeight="1" x14ac:dyDescent="0.15">
      <c r="A144" s="471" t="s">
        <v>70</v>
      </c>
      <c r="B144" s="470"/>
      <c r="C144" s="470"/>
      <c r="D144" s="142"/>
      <c r="E144" s="155"/>
      <c r="F144" s="109">
        <f t="shared" si="38"/>
        <v>0</v>
      </c>
      <c r="G144" s="110">
        <f t="shared" si="38"/>
        <v>0</v>
      </c>
      <c r="H144" s="110">
        <f t="shared" si="38"/>
        <v>0</v>
      </c>
      <c r="I144" s="110">
        <f t="shared" si="38"/>
        <v>0</v>
      </c>
      <c r="J144" s="110">
        <f t="shared" si="38"/>
        <v>0</v>
      </c>
      <c r="K144" s="110">
        <f t="shared" si="38"/>
        <v>0</v>
      </c>
      <c r="L144" s="110">
        <f t="shared" si="39"/>
        <v>0</v>
      </c>
      <c r="M144" s="110">
        <f t="shared" si="39"/>
        <v>0</v>
      </c>
      <c r="N144" s="110">
        <f t="shared" si="39"/>
        <v>0</v>
      </c>
      <c r="O144" s="110">
        <f t="shared" si="39"/>
        <v>0</v>
      </c>
      <c r="P144" s="110">
        <f t="shared" si="39"/>
        <v>0</v>
      </c>
      <c r="Q144" s="110"/>
      <c r="R144" s="111"/>
    </row>
    <row r="145" spans="1:18" ht="40.5" customHeight="1" thickBot="1" x14ac:dyDescent="0.2">
      <c r="A145" s="460" t="s">
        <v>187</v>
      </c>
      <c r="B145" s="461"/>
      <c r="C145" s="462"/>
      <c r="D145" s="257">
        <f>D120</f>
        <v>378</v>
      </c>
      <c r="E145" s="231">
        <f>E120</f>
        <v>500</v>
      </c>
      <c r="F145" s="256">
        <f t="shared" si="38"/>
        <v>23630</v>
      </c>
      <c r="G145" s="113">
        <f t="shared" si="38"/>
        <v>2248</v>
      </c>
      <c r="H145" s="113">
        <f t="shared" si="38"/>
        <v>44175</v>
      </c>
      <c r="I145" s="114">
        <f t="shared" si="38"/>
        <v>106</v>
      </c>
      <c r="J145" s="113">
        <f t="shared" si="38"/>
        <v>5573</v>
      </c>
      <c r="K145" s="114">
        <f t="shared" si="38"/>
        <v>99</v>
      </c>
      <c r="L145" s="113">
        <f t="shared" si="39"/>
        <v>75626</v>
      </c>
      <c r="M145" s="114">
        <f t="shared" si="39"/>
        <v>205</v>
      </c>
      <c r="N145" s="114">
        <f t="shared" si="39"/>
        <v>52023</v>
      </c>
      <c r="O145" s="113">
        <f t="shared" si="39"/>
        <v>538</v>
      </c>
      <c r="P145" s="113">
        <f t="shared" si="39"/>
        <v>21058</v>
      </c>
      <c r="Q145" s="113"/>
      <c r="R145" s="115"/>
    </row>
    <row r="146" spans="1:18" ht="40.5" customHeight="1" x14ac:dyDescent="0.15">
      <c r="A146" s="463" t="s">
        <v>370</v>
      </c>
      <c r="B146" s="464"/>
      <c r="C146" s="464"/>
      <c r="D146" s="145">
        <f>D126+D131+D136+D141</f>
        <v>1494</v>
      </c>
      <c r="E146" s="157">
        <f>E126+E131+E136+E141</f>
        <v>0</v>
      </c>
      <c r="F146" s="116">
        <f t="shared" ref="F146:Q146" si="40">F126+F131+F136+F141</f>
        <v>0</v>
      </c>
      <c r="G146" s="117">
        <f t="shared" si="40"/>
        <v>0</v>
      </c>
      <c r="H146" s="117">
        <f t="shared" si="40"/>
        <v>0</v>
      </c>
      <c r="I146" s="117">
        <f t="shared" si="40"/>
        <v>0</v>
      </c>
      <c r="J146" s="117">
        <f t="shared" si="40"/>
        <v>0</v>
      </c>
      <c r="K146" s="117">
        <f t="shared" si="40"/>
        <v>0</v>
      </c>
      <c r="L146" s="117">
        <f t="shared" si="40"/>
        <v>0</v>
      </c>
      <c r="M146" s="294">
        <f t="shared" si="40"/>
        <v>0</v>
      </c>
      <c r="N146" s="117">
        <f t="shared" si="40"/>
        <v>0</v>
      </c>
      <c r="O146" s="117">
        <f>O126+O131+O136+O141</f>
        <v>0</v>
      </c>
      <c r="P146" s="117">
        <f>P126+P131+P136+P141</f>
        <v>0</v>
      </c>
      <c r="Q146" s="117">
        <f t="shared" si="40"/>
        <v>286047</v>
      </c>
      <c r="R146" s="118">
        <f>L146/Q146*100</f>
        <v>0</v>
      </c>
    </row>
    <row r="147" spans="1:18" ht="40.5" customHeight="1" x14ac:dyDescent="0.15">
      <c r="A147" s="465" t="s">
        <v>51</v>
      </c>
      <c r="B147" s="466"/>
      <c r="C147" s="466"/>
      <c r="D147" s="102"/>
      <c r="E147" s="100"/>
      <c r="F147" s="451" t="e">
        <f t="shared" ref="F147:K147" si="41">F146/$L$146*100</f>
        <v>#DIV/0!</v>
      </c>
      <c r="G147" s="452" t="e">
        <f t="shared" si="41"/>
        <v>#DIV/0!</v>
      </c>
      <c r="H147" s="452" t="e">
        <f t="shared" si="41"/>
        <v>#DIV/0!</v>
      </c>
      <c r="I147" s="451" t="e">
        <f t="shared" si="41"/>
        <v>#DIV/0!</v>
      </c>
      <c r="J147" s="452" t="e">
        <f t="shared" si="41"/>
        <v>#DIV/0!</v>
      </c>
      <c r="K147" s="451" t="e">
        <f t="shared" si="41"/>
        <v>#DIV/0!</v>
      </c>
      <c r="L147" s="448"/>
      <c r="M147" s="117"/>
      <c r="N147" s="117"/>
      <c r="O147" s="117"/>
      <c r="P147" s="117"/>
      <c r="Q147" s="117"/>
      <c r="R147" s="118"/>
    </row>
    <row r="148" spans="1:18" ht="40.5" customHeight="1" x14ac:dyDescent="0.15">
      <c r="A148" s="467" t="s">
        <v>69</v>
      </c>
      <c r="B148" s="468"/>
      <c r="C148" s="468"/>
      <c r="D148" s="102"/>
      <c r="E148" s="100"/>
      <c r="F148" s="116">
        <f>F146/68</f>
        <v>0</v>
      </c>
      <c r="G148" s="119">
        <f>G146/68</f>
        <v>0</v>
      </c>
      <c r="H148" s="119">
        <f t="shared" ref="H148:P148" si="42">H146/68</f>
        <v>0</v>
      </c>
      <c r="I148" s="119">
        <f t="shared" si="42"/>
        <v>0</v>
      </c>
      <c r="J148" s="119">
        <f t="shared" si="42"/>
        <v>0</v>
      </c>
      <c r="K148" s="119">
        <f t="shared" si="42"/>
        <v>0</v>
      </c>
      <c r="L148" s="119">
        <f t="shared" si="42"/>
        <v>0</v>
      </c>
      <c r="M148" s="119">
        <f t="shared" si="42"/>
        <v>0</v>
      </c>
      <c r="N148" s="119">
        <f t="shared" si="42"/>
        <v>0</v>
      </c>
      <c r="O148" s="119">
        <f t="shared" si="42"/>
        <v>0</v>
      </c>
      <c r="P148" s="119">
        <f t="shared" si="42"/>
        <v>0</v>
      </c>
      <c r="Q148" s="119"/>
      <c r="R148" s="118"/>
    </row>
    <row r="149" spans="1:18" ht="40.5" customHeight="1" x14ac:dyDescent="0.15">
      <c r="A149" s="467" t="s">
        <v>70</v>
      </c>
      <c r="B149" s="468"/>
      <c r="C149" s="468"/>
      <c r="D149" s="102"/>
      <c r="E149" s="100"/>
      <c r="F149" s="116">
        <f>F146/$D$146*18</f>
        <v>0</v>
      </c>
      <c r="G149" s="117">
        <f>G146/$D$146*18</f>
        <v>0</v>
      </c>
      <c r="H149" s="117">
        <f t="shared" ref="H149:P149" si="43">H146/$D$146*18</f>
        <v>0</v>
      </c>
      <c r="I149" s="117">
        <f t="shared" si="43"/>
        <v>0</v>
      </c>
      <c r="J149" s="117">
        <f t="shared" si="43"/>
        <v>0</v>
      </c>
      <c r="K149" s="117">
        <f t="shared" si="43"/>
        <v>0</v>
      </c>
      <c r="L149" s="117">
        <f t="shared" si="43"/>
        <v>0</v>
      </c>
      <c r="M149" s="117">
        <f t="shared" si="43"/>
        <v>0</v>
      </c>
      <c r="N149" s="117">
        <f t="shared" si="43"/>
        <v>0</v>
      </c>
      <c r="O149" s="117">
        <f t="shared" si="43"/>
        <v>0</v>
      </c>
      <c r="P149" s="117">
        <f t="shared" si="43"/>
        <v>0</v>
      </c>
      <c r="Q149" s="117"/>
      <c r="R149" s="118"/>
    </row>
    <row r="150" spans="1:18" ht="40.5" customHeight="1" thickBot="1" x14ac:dyDescent="0.2">
      <c r="A150" s="460" t="s">
        <v>187</v>
      </c>
      <c r="B150" s="461"/>
      <c r="C150" s="462"/>
      <c r="D150" s="349">
        <f t="shared" ref="D150:P150" si="44">D145+D140+D135+D130</f>
        <v>1494</v>
      </c>
      <c r="E150" s="350">
        <f t="shared" si="44"/>
        <v>2004</v>
      </c>
      <c r="F150" s="351">
        <f t="shared" si="44"/>
        <v>63780</v>
      </c>
      <c r="G150" s="342">
        <f t="shared" si="44"/>
        <v>8374</v>
      </c>
      <c r="H150" s="342">
        <f t="shared" si="44"/>
        <v>181672</v>
      </c>
      <c r="I150" s="342">
        <f t="shared" si="44"/>
        <v>879</v>
      </c>
      <c r="J150" s="342">
        <f t="shared" si="44"/>
        <v>32221</v>
      </c>
      <c r="K150" s="342">
        <f t="shared" si="44"/>
        <v>406</v>
      </c>
      <c r="L150" s="342">
        <f t="shared" si="44"/>
        <v>286047</v>
      </c>
      <c r="M150" s="342">
        <f t="shared" si="44"/>
        <v>1285</v>
      </c>
      <c r="N150" s="342">
        <f>N145+N140+N135+N130</f>
        <v>223909</v>
      </c>
      <c r="O150" s="342">
        <f t="shared" si="44"/>
        <v>2907</v>
      </c>
      <c r="P150" s="342">
        <f t="shared" si="44"/>
        <v>72006</v>
      </c>
      <c r="Q150" s="121"/>
      <c r="R150" s="122"/>
    </row>
    <row r="151" spans="1:18" ht="35.25" customHeight="1" x14ac:dyDescent="0.15">
      <c r="A151" s="458"/>
      <c r="B151" s="459"/>
      <c r="C151" s="459"/>
      <c r="D151" s="459"/>
      <c r="E151" s="459"/>
      <c r="F151" s="459"/>
      <c r="G151" s="459"/>
      <c r="H151" s="459"/>
      <c r="I151" s="459"/>
      <c r="J151" s="459"/>
      <c r="K151" s="459"/>
      <c r="L151" s="459"/>
      <c r="M151" s="459"/>
      <c r="N151" s="459"/>
      <c r="O151" s="459"/>
      <c r="P151" s="459"/>
      <c r="Q151" s="459"/>
      <c r="R151" s="459"/>
    </row>
    <row r="152" spans="1:18" ht="18" customHeight="1" x14ac:dyDescent="0.15"/>
    <row r="153" spans="1:18" ht="18" customHeight="1" x14ac:dyDescent="0.15"/>
    <row r="154" spans="1:18" ht="18" customHeight="1" x14ac:dyDescent="0.15"/>
    <row r="155" spans="1:18" ht="18" customHeight="1" x14ac:dyDescent="0.15"/>
    <row r="156" spans="1:18" ht="18" customHeight="1" x14ac:dyDescent="0.15"/>
    <row r="157" spans="1:18" ht="18" customHeight="1" x14ac:dyDescent="0.15"/>
    <row r="158" spans="1:18" ht="18" customHeight="1" x14ac:dyDescent="0.15"/>
    <row r="159" spans="1:18" ht="18" customHeight="1" x14ac:dyDescent="0.15"/>
    <row r="160" spans="1:18" ht="18" customHeight="1" x14ac:dyDescent="0.15"/>
    <row r="161" ht="18" customHeight="1" x14ac:dyDescent="0.15"/>
    <row r="162" ht="18" customHeight="1" x14ac:dyDescent="0.15"/>
    <row r="163" ht="18" customHeight="1" x14ac:dyDescent="0.15"/>
  </sheetData>
  <mergeCells count="181">
    <mergeCell ref="A90:R90"/>
    <mergeCell ref="A151:R151"/>
    <mergeCell ref="A141:C141"/>
    <mergeCell ref="A135:C135"/>
    <mergeCell ref="A150:C150"/>
    <mergeCell ref="A147:C147"/>
    <mergeCell ref="A148:C148"/>
    <mergeCell ref="A144:C144"/>
    <mergeCell ref="A145:C145"/>
    <mergeCell ref="A149:C149"/>
    <mergeCell ref="A139:C139"/>
    <mergeCell ref="A138:C138"/>
    <mergeCell ref="A136:C136"/>
    <mergeCell ref="A143:C143"/>
    <mergeCell ref="A111:C111"/>
    <mergeCell ref="A98:C98"/>
    <mergeCell ref="A110:C110"/>
    <mergeCell ref="A99:C99"/>
    <mergeCell ref="A121:R121"/>
    <mergeCell ref="A118:C118"/>
    <mergeCell ref="H124:K124"/>
    <mergeCell ref="F124:G124"/>
    <mergeCell ref="D123:D125"/>
    <mergeCell ref="E123:E125"/>
    <mergeCell ref="A89:C89"/>
    <mergeCell ref="A146:C146"/>
    <mergeCell ref="A142:C142"/>
    <mergeCell ref="A112:C112"/>
    <mergeCell ref="A128:C128"/>
    <mergeCell ref="A126:C126"/>
    <mergeCell ref="A108:C108"/>
    <mergeCell ref="A127:C127"/>
    <mergeCell ref="A122:Q122"/>
    <mergeCell ref="A119:C119"/>
    <mergeCell ref="A137:C137"/>
    <mergeCell ref="A140:C140"/>
    <mergeCell ref="A129:C129"/>
    <mergeCell ref="A131:C131"/>
    <mergeCell ref="A130:C130"/>
    <mergeCell ref="A133:C133"/>
    <mergeCell ref="A132:C132"/>
    <mergeCell ref="A134:C134"/>
    <mergeCell ref="A113:C113"/>
    <mergeCell ref="A116:C116"/>
    <mergeCell ref="A117:C117"/>
    <mergeCell ref="A120:C120"/>
    <mergeCell ref="A115:C115"/>
    <mergeCell ref="F123:R123"/>
    <mergeCell ref="O124:O125"/>
    <mergeCell ref="N124:N125"/>
    <mergeCell ref="P124:P125"/>
    <mergeCell ref="M124:M125"/>
    <mergeCell ref="A114:C114"/>
    <mergeCell ref="A109:C109"/>
    <mergeCell ref="A105:C105"/>
    <mergeCell ref="A106:C106"/>
    <mergeCell ref="A107:C107"/>
    <mergeCell ref="A104:C104"/>
    <mergeCell ref="A97:C97"/>
    <mergeCell ref="A91:Q91"/>
    <mergeCell ref="A102:C102"/>
    <mergeCell ref="N93:N94"/>
    <mergeCell ref="A100:C100"/>
    <mergeCell ref="A101:C101"/>
    <mergeCell ref="A96:C96"/>
    <mergeCell ref="F93:G93"/>
    <mergeCell ref="E92:E94"/>
    <mergeCell ref="F92:R92"/>
    <mergeCell ref="O93:O94"/>
    <mergeCell ref="D92:D94"/>
    <mergeCell ref="P93:P94"/>
    <mergeCell ref="M93:M94"/>
    <mergeCell ref="A95:C95"/>
    <mergeCell ref="H93:K93"/>
    <mergeCell ref="A103:C103"/>
    <mergeCell ref="A80:C80"/>
    <mergeCell ref="A88:C88"/>
    <mergeCell ref="A85:C85"/>
    <mergeCell ref="A84:C84"/>
    <mergeCell ref="A87:C87"/>
    <mergeCell ref="A82:C82"/>
    <mergeCell ref="A81:C81"/>
    <mergeCell ref="A86:C86"/>
    <mergeCell ref="A83:C83"/>
    <mergeCell ref="N65:N66"/>
    <mergeCell ref="H65:K65"/>
    <mergeCell ref="A57:C57"/>
    <mergeCell ref="A74:C74"/>
    <mergeCell ref="A78:C78"/>
    <mergeCell ref="A67:C67"/>
    <mergeCell ref="A73:C73"/>
    <mergeCell ref="A75:C75"/>
    <mergeCell ref="A76:C76"/>
    <mergeCell ref="A68:C68"/>
    <mergeCell ref="A71:C71"/>
    <mergeCell ref="A72:C72"/>
    <mergeCell ref="A69:C69"/>
    <mergeCell ref="A70:C70"/>
    <mergeCell ref="A77:C77"/>
    <mergeCell ref="A48:C48"/>
    <mergeCell ref="A50:C50"/>
    <mergeCell ref="A38:C38"/>
    <mergeCell ref="A49:C49"/>
    <mergeCell ref="P65:P66"/>
    <mergeCell ref="D64:D66"/>
    <mergeCell ref="A62:R62"/>
    <mergeCell ref="A39:C39"/>
    <mergeCell ref="A59:C59"/>
    <mergeCell ref="A55:C55"/>
    <mergeCell ref="A54:C54"/>
    <mergeCell ref="A53:C53"/>
    <mergeCell ref="A51:C51"/>
    <mergeCell ref="A58:C58"/>
    <mergeCell ref="A52:C52"/>
    <mergeCell ref="A56:C56"/>
    <mergeCell ref="A63:Q63"/>
    <mergeCell ref="E64:E66"/>
    <mergeCell ref="F64:R64"/>
    <mergeCell ref="O65:O66"/>
    <mergeCell ref="F65:G65"/>
    <mergeCell ref="A61:C61"/>
    <mergeCell ref="A60:C60"/>
    <mergeCell ref="M65:M66"/>
    <mergeCell ref="A37:C37"/>
    <mergeCell ref="F34:R34"/>
    <mergeCell ref="E34:E36"/>
    <mergeCell ref="A24:C24"/>
    <mergeCell ref="A47:C47"/>
    <mergeCell ref="A27:C27"/>
    <mergeCell ref="A45:C45"/>
    <mergeCell ref="A28:C28"/>
    <mergeCell ref="A31:C31"/>
    <mergeCell ref="A25:C25"/>
    <mergeCell ref="P35:P36"/>
    <mergeCell ref="M35:M36"/>
    <mergeCell ref="A32:R32"/>
    <mergeCell ref="A41:C41"/>
    <mergeCell ref="A40:C40"/>
    <mergeCell ref="A42:C42"/>
    <mergeCell ref="A44:C44"/>
    <mergeCell ref="A43:C43"/>
    <mergeCell ref="A46:C46"/>
    <mergeCell ref="A21:C21"/>
    <mergeCell ref="A15:C15"/>
    <mergeCell ref="A19:C19"/>
    <mergeCell ref="A18:C18"/>
    <mergeCell ref="A23:C23"/>
    <mergeCell ref="O35:O36"/>
    <mergeCell ref="N35:N36"/>
    <mergeCell ref="F35:G35"/>
    <mergeCell ref="H35:K35"/>
    <mergeCell ref="A26:C26"/>
    <mergeCell ref="D34:D36"/>
    <mergeCell ref="A29:C29"/>
    <mergeCell ref="A30:C30"/>
    <mergeCell ref="A33:Q33"/>
    <mergeCell ref="A20:C20"/>
    <mergeCell ref="A79:C79"/>
    <mergeCell ref="A1:Q1"/>
    <mergeCell ref="A8:C8"/>
    <mergeCell ref="F3:G3"/>
    <mergeCell ref="A6:C6"/>
    <mergeCell ref="A10:C10"/>
    <mergeCell ref="P3:P4"/>
    <mergeCell ref="A11:C11"/>
    <mergeCell ref="A13:C13"/>
    <mergeCell ref="A17:C17"/>
    <mergeCell ref="O3:O4"/>
    <mergeCell ref="M3:M4"/>
    <mergeCell ref="E2:E4"/>
    <mergeCell ref="D2:D4"/>
    <mergeCell ref="A5:C5"/>
    <mergeCell ref="N3:N4"/>
    <mergeCell ref="F2:R2"/>
    <mergeCell ref="H3:K3"/>
    <mergeCell ref="A7:C7"/>
    <mergeCell ref="A9:C9"/>
    <mergeCell ref="A12:C12"/>
    <mergeCell ref="A16:C16"/>
    <mergeCell ref="A14:C14"/>
    <mergeCell ref="A22:C22"/>
  </mergeCells>
  <phoneticPr fontId="4"/>
  <printOptions gridLinesSet="0"/>
  <pageMargins left="0.19685039370078741" right="0.19685039370078741" top="0.31496062992125984" bottom="0.19685039370078741" header="0.23622047244094491" footer="0.23622047244094491"/>
  <pageSetup paperSize="9" scale="70" pageOrder="overThenDown" orientation="portrait" r:id="rId1"/>
  <headerFooter alignWithMargins="0"/>
  <rowBreaks count="4" manualBreakCount="4">
    <brk id="32" max="17" man="1"/>
    <brk id="62" max="17" man="1"/>
    <brk id="90" max="17" man="1"/>
    <brk id="121" max="1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8" tint="0.59999389629810485"/>
  </sheetPr>
  <dimension ref="A1:R195"/>
  <sheetViews>
    <sheetView view="pageBreakPreview" topLeftCell="A138" zoomScale="85" zoomScaleNormal="75" zoomScaleSheetLayoutView="85" workbookViewId="0">
      <selection activeCell="J149" sqref="J149"/>
    </sheetView>
  </sheetViews>
  <sheetFormatPr defaultRowHeight="16.5" customHeight="1" x14ac:dyDescent="0.15"/>
  <cols>
    <col min="1" max="2" width="8.375" style="1" customWidth="1"/>
    <col min="3" max="3" width="9.25" style="1" customWidth="1"/>
    <col min="4" max="5" width="4.5" style="1" customWidth="1"/>
    <col min="6" max="6" width="9.5" style="1" customWidth="1"/>
    <col min="7" max="7" width="8.625" style="1" customWidth="1"/>
    <col min="8" max="8" width="9.75" style="1" customWidth="1"/>
    <col min="9" max="9" width="5.875" style="1" customWidth="1"/>
    <col min="10" max="10" width="9.125" style="1" customWidth="1"/>
    <col min="11" max="11" width="5.875" style="1" customWidth="1"/>
    <col min="12" max="12" width="10.125" style="1" customWidth="1"/>
    <col min="13" max="13" width="5.5" style="1" customWidth="1"/>
    <col min="14" max="14" width="9.875" style="1" customWidth="1"/>
    <col min="15" max="15" width="7.625" style="1" customWidth="1"/>
    <col min="16" max="16" width="9.25" style="1" customWidth="1"/>
    <col min="17" max="17" width="10.125" style="1" customWidth="1"/>
    <col min="18" max="18" width="7.75" style="2" customWidth="1"/>
    <col min="19" max="16384" width="9" style="1"/>
  </cols>
  <sheetData>
    <row r="1" spans="1:18" ht="36" customHeight="1" x14ac:dyDescent="0.15">
      <c r="A1" s="505" t="s">
        <v>346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74" t="s">
        <v>77</v>
      </c>
    </row>
    <row r="2" spans="1:18" ht="36" customHeight="1" x14ac:dyDescent="0.15">
      <c r="A2" s="17"/>
      <c r="B2" s="12"/>
      <c r="C2" s="50" t="s">
        <v>50</v>
      </c>
      <c r="D2" s="564" t="s">
        <v>82</v>
      </c>
      <c r="E2" s="564" t="s">
        <v>53</v>
      </c>
      <c r="F2" s="512" t="s">
        <v>100</v>
      </c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4"/>
    </row>
    <row r="3" spans="1:18" ht="36" customHeight="1" x14ac:dyDescent="0.15">
      <c r="A3" s="18"/>
      <c r="B3" s="13"/>
      <c r="C3" s="51"/>
      <c r="D3" s="565"/>
      <c r="E3" s="565"/>
      <c r="F3" s="502" t="s">
        <v>0</v>
      </c>
      <c r="G3" s="481"/>
      <c r="H3" s="502" t="s">
        <v>1</v>
      </c>
      <c r="I3" s="503"/>
      <c r="J3" s="503"/>
      <c r="K3" s="481"/>
      <c r="L3" s="37"/>
      <c r="M3" s="510" t="s">
        <v>164</v>
      </c>
      <c r="N3" s="485" t="s">
        <v>168</v>
      </c>
      <c r="O3" s="485" t="s">
        <v>148</v>
      </c>
      <c r="P3" s="485" t="s">
        <v>150</v>
      </c>
      <c r="Q3" s="8"/>
      <c r="R3" s="39"/>
    </row>
    <row r="4" spans="1:18" ht="36" customHeight="1" x14ac:dyDescent="0.15">
      <c r="A4" s="26" t="s">
        <v>56</v>
      </c>
      <c r="B4" s="14"/>
      <c r="C4" s="52"/>
      <c r="D4" s="566"/>
      <c r="E4" s="566"/>
      <c r="F4" s="38" t="s">
        <v>2</v>
      </c>
      <c r="G4" s="38" t="s">
        <v>3</v>
      </c>
      <c r="H4" s="38" t="s">
        <v>2</v>
      </c>
      <c r="I4" s="151" t="s">
        <v>164</v>
      </c>
      <c r="J4" s="38" t="s">
        <v>3</v>
      </c>
      <c r="K4" s="151" t="s">
        <v>164</v>
      </c>
      <c r="L4" s="62" t="s">
        <v>4</v>
      </c>
      <c r="M4" s="511"/>
      <c r="N4" s="515"/>
      <c r="O4" s="515"/>
      <c r="P4" s="515"/>
      <c r="Q4" s="15" t="s">
        <v>5</v>
      </c>
      <c r="R4" s="28" t="s">
        <v>6</v>
      </c>
    </row>
    <row r="5" spans="1:18" ht="34.5" customHeight="1" x14ac:dyDescent="0.15">
      <c r="A5" s="455" t="s">
        <v>48</v>
      </c>
      <c r="B5" s="456"/>
      <c r="C5" s="457"/>
      <c r="D5" s="136">
        <v>18</v>
      </c>
      <c r="E5" s="136"/>
      <c r="F5" s="123"/>
      <c r="G5" s="123"/>
      <c r="H5" s="123"/>
      <c r="I5" s="123"/>
      <c r="J5" s="123"/>
      <c r="K5" s="123"/>
      <c r="L5" s="110">
        <f>SUM(F5+G5+H5+J5)</f>
        <v>0</v>
      </c>
      <c r="M5" s="124">
        <f>SUM(I5+K5)</f>
        <v>0</v>
      </c>
      <c r="N5" s="124"/>
      <c r="O5" s="123"/>
      <c r="P5" s="123"/>
      <c r="Q5" s="123">
        <v>1638</v>
      </c>
      <c r="R5" s="125">
        <f t="shared" ref="R5:R26" si="0">L5/Q5*100</f>
        <v>0</v>
      </c>
    </row>
    <row r="6" spans="1:18" ht="34.5" customHeight="1" x14ac:dyDescent="0.15">
      <c r="A6" s="455" t="s">
        <v>7</v>
      </c>
      <c r="B6" s="479"/>
      <c r="C6" s="528"/>
      <c r="D6" s="136">
        <v>18</v>
      </c>
      <c r="E6" s="136"/>
      <c r="F6" s="123"/>
      <c r="G6" s="123"/>
      <c r="H6" s="123"/>
      <c r="I6" s="123"/>
      <c r="J6" s="123"/>
      <c r="K6" s="123"/>
      <c r="L6" s="110">
        <f t="shared" ref="L6:L26" si="1">SUM(F6+G6+H6+J6)</f>
        <v>0</v>
      </c>
      <c r="M6" s="124">
        <f t="shared" ref="M6:M26" si="2">SUM(I6+K6)</f>
        <v>0</v>
      </c>
      <c r="N6" s="124"/>
      <c r="O6" s="123"/>
      <c r="P6" s="123"/>
      <c r="Q6" s="123">
        <v>1330</v>
      </c>
      <c r="R6" s="125">
        <f t="shared" si="0"/>
        <v>0</v>
      </c>
    </row>
    <row r="7" spans="1:18" ht="34.5" customHeight="1" x14ac:dyDescent="0.15">
      <c r="A7" s="455" t="s">
        <v>8</v>
      </c>
      <c r="B7" s="456"/>
      <c r="C7" s="457"/>
      <c r="D7" s="136">
        <v>27</v>
      </c>
      <c r="E7" s="136"/>
      <c r="F7" s="123"/>
      <c r="G7" s="123"/>
      <c r="H7" s="123"/>
      <c r="I7" s="123"/>
      <c r="J7" s="123"/>
      <c r="K7" s="123"/>
      <c r="L7" s="110">
        <f t="shared" si="1"/>
        <v>0</v>
      </c>
      <c r="M7" s="124">
        <f t="shared" si="2"/>
        <v>0</v>
      </c>
      <c r="N7" s="124"/>
      <c r="O7" s="123"/>
      <c r="P7" s="123"/>
      <c r="Q7" s="123">
        <v>5001</v>
      </c>
      <c r="R7" s="125">
        <f t="shared" si="0"/>
        <v>0</v>
      </c>
    </row>
    <row r="8" spans="1:18" ht="34.5" customHeight="1" x14ac:dyDescent="0.15">
      <c r="A8" s="504" t="s">
        <v>116</v>
      </c>
      <c r="B8" s="456"/>
      <c r="C8" s="457"/>
      <c r="D8" s="136">
        <v>18</v>
      </c>
      <c r="E8" s="136"/>
      <c r="F8" s="123"/>
      <c r="G8" s="123"/>
      <c r="H8" s="123"/>
      <c r="I8" s="123"/>
      <c r="J8" s="123"/>
      <c r="K8" s="123"/>
      <c r="L8" s="110">
        <f t="shared" si="1"/>
        <v>0</v>
      </c>
      <c r="M8" s="124">
        <f t="shared" si="2"/>
        <v>0</v>
      </c>
      <c r="N8" s="124"/>
      <c r="O8" s="123"/>
      <c r="P8" s="123"/>
      <c r="Q8" s="123">
        <v>916</v>
      </c>
      <c r="R8" s="125">
        <f t="shared" si="0"/>
        <v>0</v>
      </c>
    </row>
    <row r="9" spans="1:18" ht="34.5" customHeight="1" x14ac:dyDescent="0.15">
      <c r="A9" s="455" t="s">
        <v>139</v>
      </c>
      <c r="B9" s="456"/>
      <c r="C9" s="457"/>
      <c r="D9" s="136">
        <v>27</v>
      </c>
      <c r="E9" s="136"/>
      <c r="F9" s="123"/>
      <c r="G9" s="123"/>
      <c r="H9" s="123"/>
      <c r="I9" s="123"/>
      <c r="J9" s="123"/>
      <c r="K9" s="123"/>
      <c r="L9" s="110">
        <f t="shared" si="1"/>
        <v>0</v>
      </c>
      <c r="M9" s="124">
        <f t="shared" si="2"/>
        <v>0</v>
      </c>
      <c r="N9" s="124"/>
      <c r="O9" s="123"/>
      <c r="P9" s="123"/>
      <c r="Q9" s="123">
        <v>5929</v>
      </c>
      <c r="R9" s="125">
        <f t="shared" si="0"/>
        <v>0</v>
      </c>
    </row>
    <row r="10" spans="1:18" ht="34.5" customHeight="1" x14ac:dyDescent="0.15">
      <c r="A10" s="455" t="s">
        <v>191</v>
      </c>
      <c r="B10" s="456"/>
      <c r="C10" s="456"/>
      <c r="D10" s="136">
        <v>18</v>
      </c>
      <c r="E10" s="136"/>
      <c r="F10" s="123"/>
      <c r="G10" s="123"/>
      <c r="H10" s="123"/>
      <c r="I10" s="123"/>
      <c r="J10" s="123"/>
      <c r="K10" s="123"/>
      <c r="L10" s="110">
        <f>SUM(F10+G10+H10+J10)</f>
        <v>0</v>
      </c>
      <c r="M10" s="124">
        <f>SUM(I10+K10)</f>
        <v>0</v>
      </c>
      <c r="N10" s="124"/>
      <c r="O10" s="123"/>
      <c r="P10" s="123"/>
      <c r="Q10" s="123">
        <v>2780</v>
      </c>
      <c r="R10" s="125">
        <f>L10/Q10*100</f>
        <v>0</v>
      </c>
    </row>
    <row r="11" spans="1:18" ht="34.5" customHeight="1" x14ac:dyDescent="0.15">
      <c r="A11" s="455" t="s">
        <v>9</v>
      </c>
      <c r="B11" s="456"/>
      <c r="C11" s="457"/>
      <c r="D11" s="136">
        <v>18</v>
      </c>
      <c r="E11" s="136"/>
      <c r="F11" s="123"/>
      <c r="G11" s="123"/>
      <c r="H11" s="123"/>
      <c r="I11" s="123"/>
      <c r="J11" s="123"/>
      <c r="K11" s="123"/>
      <c r="L11" s="110">
        <f t="shared" si="1"/>
        <v>0</v>
      </c>
      <c r="M11" s="124">
        <f t="shared" si="2"/>
        <v>0</v>
      </c>
      <c r="N11" s="124"/>
      <c r="O11" s="123"/>
      <c r="P11" s="123"/>
      <c r="Q11" s="123">
        <v>3940</v>
      </c>
      <c r="R11" s="125">
        <f t="shared" si="0"/>
        <v>0</v>
      </c>
    </row>
    <row r="12" spans="1:18" ht="34.5" customHeight="1" x14ac:dyDescent="0.15">
      <c r="A12" s="455" t="s">
        <v>10</v>
      </c>
      <c r="B12" s="456"/>
      <c r="C12" s="457"/>
      <c r="D12" s="136">
        <v>36</v>
      </c>
      <c r="E12" s="136"/>
      <c r="F12" s="123"/>
      <c r="G12" s="123"/>
      <c r="H12" s="123"/>
      <c r="I12" s="123"/>
      <c r="J12" s="123"/>
      <c r="K12" s="123"/>
      <c r="L12" s="110">
        <f t="shared" si="1"/>
        <v>0</v>
      </c>
      <c r="M12" s="124">
        <f t="shared" si="2"/>
        <v>0</v>
      </c>
      <c r="N12" s="124"/>
      <c r="O12" s="123"/>
      <c r="P12" s="123"/>
      <c r="Q12" s="123">
        <v>3045</v>
      </c>
      <c r="R12" s="125">
        <f t="shared" si="0"/>
        <v>0</v>
      </c>
    </row>
    <row r="13" spans="1:18" ht="34.5" customHeight="1" x14ac:dyDescent="0.15">
      <c r="A13" s="504" t="s">
        <v>88</v>
      </c>
      <c r="B13" s="456"/>
      <c r="C13" s="457"/>
      <c r="D13" s="136">
        <v>36</v>
      </c>
      <c r="E13" s="136"/>
      <c r="F13" s="123"/>
      <c r="G13" s="123"/>
      <c r="H13" s="123"/>
      <c r="I13" s="123"/>
      <c r="J13" s="123"/>
      <c r="K13" s="123"/>
      <c r="L13" s="110">
        <f t="shared" si="1"/>
        <v>0</v>
      </c>
      <c r="M13" s="124">
        <f t="shared" si="2"/>
        <v>0</v>
      </c>
      <c r="N13" s="124"/>
      <c r="O13" s="123"/>
      <c r="P13" s="123"/>
      <c r="Q13" s="123">
        <v>4913</v>
      </c>
      <c r="R13" s="125">
        <f t="shared" si="0"/>
        <v>0</v>
      </c>
    </row>
    <row r="14" spans="1:18" ht="34.5" customHeight="1" x14ac:dyDescent="0.15">
      <c r="A14" s="455" t="s">
        <v>87</v>
      </c>
      <c r="B14" s="456"/>
      <c r="C14" s="457"/>
      <c r="D14" s="136">
        <v>36</v>
      </c>
      <c r="E14" s="136"/>
      <c r="F14" s="123"/>
      <c r="G14" s="123"/>
      <c r="H14" s="123"/>
      <c r="I14" s="123"/>
      <c r="J14" s="123"/>
      <c r="K14" s="123"/>
      <c r="L14" s="110">
        <f t="shared" si="1"/>
        <v>0</v>
      </c>
      <c r="M14" s="124">
        <f t="shared" si="2"/>
        <v>0</v>
      </c>
      <c r="N14" s="124"/>
      <c r="O14" s="123"/>
      <c r="P14" s="123"/>
      <c r="Q14" s="123">
        <v>6283</v>
      </c>
      <c r="R14" s="125">
        <f t="shared" si="0"/>
        <v>0</v>
      </c>
    </row>
    <row r="15" spans="1:18" ht="34.5" customHeight="1" x14ac:dyDescent="0.15">
      <c r="A15" s="504" t="s">
        <v>57</v>
      </c>
      <c r="B15" s="456"/>
      <c r="C15" s="457"/>
      <c r="D15" s="136">
        <v>18</v>
      </c>
      <c r="E15" s="136"/>
      <c r="F15" s="123"/>
      <c r="G15" s="123"/>
      <c r="H15" s="123"/>
      <c r="I15" s="123"/>
      <c r="J15" s="123"/>
      <c r="K15" s="123"/>
      <c r="L15" s="110">
        <f t="shared" si="1"/>
        <v>0</v>
      </c>
      <c r="M15" s="124">
        <f t="shared" si="2"/>
        <v>0</v>
      </c>
      <c r="N15" s="124"/>
      <c r="O15" s="123"/>
      <c r="P15" s="123"/>
      <c r="Q15" s="123">
        <v>3312</v>
      </c>
      <c r="R15" s="125">
        <f t="shared" si="0"/>
        <v>0</v>
      </c>
    </row>
    <row r="16" spans="1:18" ht="34.5" customHeight="1" x14ac:dyDescent="0.15">
      <c r="A16" s="504" t="s">
        <v>58</v>
      </c>
      <c r="B16" s="456"/>
      <c r="C16" s="457"/>
      <c r="D16" s="136">
        <v>18</v>
      </c>
      <c r="E16" s="136"/>
      <c r="F16" s="123"/>
      <c r="G16" s="123"/>
      <c r="H16" s="123"/>
      <c r="I16" s="123"/>
      <c r="J16" s="123"/>
      <c r="K16" s="123"/>
      <c r="L16" s="110">
        <f t="shared" si="1"/>
        <v>0</v>
      </c>
      <c r="M16" s="124">
        <f t="shared" si="2"/>
        <v>0</v>
      </c>
      <c r="N16" s="124"/>
      <c r="O16" s="123"/>
      <c r="P16" s="123"/>
      <c r="Q16" s="123">
        <v>1663</v>
      </c>
      <c r="R16" s="125">
        <f t="shared" si="0"/>
        <v>0</v>
      </c>
    </row>
    <row r="17" spans="1:18" ht="34.5" customHeight="1" x14ac:dyDescent="0.15">
      <c r="A17" s="504" t="s">
        <v>86</v>
      </c>
      <c r="B17" s="456"/>
      <c r="C17" s="457"/>
      <c r="D17" s="136">
        <v>18</v>
      </c>
      <c r="E17" s="136"/>
      <c r="F17" s="123"/>
      <c r="G17" s="123"/>
      <c r="H17" s="123"/>
      <c r="I17" s="123"/>
      <c r="J17" s="123"/>
      <c r="K17" s="123"/>
      <c r="L17" s="110">
        <f t="shared" si="1"/>
        <v>0</v>
      </c>
      <c r="M17" s="124">
        <f t="shared" si="2"/>
        <v>0</v>
      </c>
      <c r="N17" s="124"/>
      <c r="O17" s="123"/>
      <c r="P17" s="123"/>
      <c r="Q17" s="123">
        <v>3840</v>
      </c>
      <c r="R17" s="125">
        <f>L17/Q17*100</f>
        <v>0</v>
      </c>
    </row>
    <row r="18" spans="1:18" ht="34.5" customHeight="1" x14ac:dyDescent="0.15">
      <c r="A18" s="455" t="s">
        <v>140</v>
      </c>
      <c r="B18" s="456"/>
      <c r="C18" s="457"/>
      <c r="D18" s="136">
        <v>18</v>
      </c>
      <c r="E18" s="136"/>
      <c r="F18" s="123"/>
      <c r="G18" s="123"/>
      <c r="H18" s="123"/>
      <c r="I18" s="123"/>
      <c r="J18" s="123"/>
      <c r="K18" s="123"/>
      <c r="L18" s="110">
        <f t="shared" si="1"/>
        <v>0</v>
      </c>
      <c r="M18" s="124">
        <f t="shared" si="2"/>
        <v>0</v>
      </c>
      <c r="N18" s="124"/>
      <c r="O18" s="123"/>
      <c r="P18" s="123"/>
      <c r="Q18" s="123">
        <v>2833</v>
      </c>
      <c r="R18" s="125">
        <f t="shared" si="0"/>
        <v>0</v>
      </c>
    </row>
    <row r="19" spans="1:18" ht="34.5" customHeight="1" x14ac:dyDescent="0.15">
      <c r="A19" s="455" t="s">
        <v>12</v>
      </c>
      <c r="B19" s="456"/>
      <c r="C19" s="457"/>
      <c r="D19" s="136">
        <v>18</v>
      </c>
      <c r="E19" s="136"/>
      <c r="F19" s="123"/>
      <c r="G19" s="123"/>
      <c r="H19" s="123"/>
      <c r="I19" s="123"/>
      <c r="J19" s="123"/>
      <c r="K19" s="123"/>
      <c r="L19" s="110">
        <f t="shared" si="1"/>
        <v>0</v>
      </c>
      <c r="M19" s="124">
        <f t="shared" si="2"/>
        <v>0</v>
      </c>
      <c r="N19" s="124"/>
      <c r="O19" s="123"/>
      <c r="P19" s="123"/>
      <c r="Q19" s="123">
        <v>3247</v>
      </c>
      <c r="R19" s="125">
        <f t="shared" si="0"/>
        <v>0</v>
      </c>
    </row>
    <row r="20" spans="1:18" ht="34.5" customHeight="1" x14ac:dyDescent="0.15">
      <c r="A20" s="504" t="s">
        <v>202</v>
      </c>
      <c r="B20" s="562"/>
      <c r="C20" s="563"/>
      <c r="D20" s="136">
        <v>36</v>
      </c>
      <c r="E20" s="136"/>
      <c r="F20" s="123"/>
      <c r="G20" s="123"/>
      <c r="H20" s="123"/>
      <c r="I20" s="123"/>
      <c r="J20" s="123"/>
      <c r="K20" s="123"/>
      <c r="L20" s="110">
        <f>SUM(F20+G20+H20+J20)</f>
        <v>0</v>
      </c>
      <c r="M20" s="124">
        <f>SUM(I20+K20)</f>
        <v>0</v>
      </c>
      <c r="N20" s="124"/>
      <c r="O20" s="123"/>
      <c r="P20" s="123"/>
      <c r="Q20" s="123">
        <v>7993</v>
      </c>
      <c r="R20" s="125">
        <f>L20/Q20*100</f>
        <v>0</v>
      </c>
    </row>
    <row r="21" spans="1:18" ht="34.5" customHeight="1" x14ac:dyDescent="0.15">
      <c r="A21" s="455" t="s">
        <v>13</v>
      </c>
      <c r="B21" s="456"/>
      <c r="C21" s="457"/>
      <c r="D21" s="136">
        <v>18</v>
      </c>
      <c r="E21" s="136"/>
      <c r="F21" s="123"/>
      <c r="G21" s="123"/>
      <c r="H21" s="123"/>
      <c r="I21" s="123"/>
      <c r="J21" s="123"/>
      <c r="K21" s="123"/>
      <c r="L21" s="110">
        <f t="shared" si="1"/>
        <v>0</v>
      </c>
      <c r="M21" s="124">
        <f t="shared" si="2"/>
        <v>0</v>
      </c>
      <c r="N21" s="124"/>
      <c r="O21" s="123"/>
      <c r="P21" s="123"/>
      <c r="Q21" s="123">
        <v>2760</v>
      </c>
      <c r="R21" s="125">
        <f t="shared" si="0"/>
        <v>0</v>
      </c>
    </row>
    <row r="22" spans="1:18" ht="34.5" customHeight="1" x14ac:dyDescent="0.15">
      <c r="A22" s="455" t="s">
        <v>166</v>
      </c>
      <c r="B22" s="456"/>
      <c r="C22" s="456"/>
      <c r="D22" s="136">
        <v>18</v>
      </c>
      <c r="E22" s="136"/>
      <c r="F22" s="123"/>
      <c r="G22" s="123"/>
      <c r="H22" s="123"/>
      <c r="I22" s="123"/>
      <c r="J22" s="123"/>
      <c r="K22" s="123"/>
      <c r="L22" s="110">
        <f t="shared" si="1"/>
        <v>0</v>
      </c>
      <c r="M22" s="124">
        <f t="shared" si="2"/>
        <v>0</v>
      </c>
      <c r="N22" s="124"/>
      <c r="O22" s="123"/>
      <c r="P22" s="123"/>
      <c r="Q22" s="123">
        <v>3134</v>
      </c>
      <c r="R22" s="125">
        <f t="shared" si="0"/>
        <v>0</v>
      </c>
    </row>
    <row r="23" spans="1:18" ht="34.5" customHeight="1" x14ac:dyDescent="0.15">
      <c r="A23" s="504" t="s">
        <v>211</v>
      </c>
      <c r="B23" s="456"/>
      <c r="C23" s="456"/>
      <c r="D23" s="136">
        <v>27</v>
      </c>
      <c r="E23" s="136"/>
      <c r="F23" s="123"/>
      <c r="G23" s="123"/>
      <c r="H23" s="123"/>
      <c r="I23" s="123"/>
      <c r="J23" s="123"/>
      <c r="K23" s="123"/>
      <c r="L23" s="110">
        <f>SUM(F23+G23+H23+J23)</f>
        <v>0</v>
      </c>
      <c r="M23" s="124">
        <f>SUM(I23+K23)</f>
        <v>0</v>
      </c>
      <c r="N23" s="124"/>
      <c r="O23" s="123"/>
      <c r="P23" s="123"/>
      <c r="Q23" s="123">
        <v>5809</v>
      </c>
      <c r="R23" s="125">
        <f>L23/Q23*100</f>
        <v>0</v>
      </c>
    </row>
    <row r="24" spans="1:18" ht="34.5" customHeight="1" x14ac:dyDescent="0.15">
      <c r="A24" s="455" t="s">
        <v>55</v>
      </c>
      <c r="B24" s="456"/>
      <c r="C24" s="457"/>
      <c r="D24" s="136">
        <v>18</v>
      </c>
      <c r="E24" s="136"/>
      <c r="F24" s="123"/>
      <c r="G24" s="123"/>
      <c r="H24" s="123"/>
      <c r="I24" s="123"/>
      <c r="J24" s="123"/>
      <c r="K24" s="123"/>
      <c r="L24" s="110">
        <f t="shared" si="1"/>
        <v>0</v>
      </c>
      <c r="M24" s="124">
        <f t="shared" si="2"/>
        <v>0</v>
      </c>
      <c r="N24" s="124"/>
      <c r="O24" s="123"/>
      <c r="P24" s="123"/>
      <c r="Q24" s="123">
        <v>3204</v>
      </c>
      <c r="R24" s="125">
        <f t="shared" si="0"/>
        <v>0</v>
      </c>
    </row>
    <row r="25" spans="1:18" ht="34.5" customHeight="1" x14ac:dyDescent="0.15">
      <c r="A25" s="504" t="s">
        <v>271</v>
      </c>
      <c r="B25" s="456"/>
      <c r="C25" s="456"/>
      <c r="D25" s="136">
        <v>18</v>
      </c>
      <c r="E25" s="136"/>
      <c r="F25" s="123"/>
      <c r="G25" s="123"/>
      <c r="H25" s="123"/>
      <c r="I25" s="123"/>
      <c r="J25" s="123"/>
      <c r="K25" s="123"/>
      <c r="L25" s="110">
        <f>SUM(F25+G25+H25+J25)</f>
        <v>0</v>
      </c>
      <c r="M25" s="124">
        <f>SUM(I25+K25)</f>
        <v>0</v>
      </c>
      <c r="N25" s="124"/>
      <c r="O25" s="123"/>
      <c r="P25" s="123"/>
      <c r="Q25" s="123">
        <v>2704</v>
      </c>
      <c r="R25" s="125">
        <f>L25/Q25*100</f>
        <v>0</v>
      </c>
    </row>
    <row r="26" spans="1:18" ht="34.5" customHeight="1" x14ac:dyDescent="0.15">
      <c r="A26" s="504" t="s">
        <v>119</v>
      </c>
      <c r="B26" s="456"/>
      <c r="C26" s="457"/>
      <c r="D26" s="136">
        <v>18</v>
      </c>
      <c r="E26" s="136"/>
      <c r="F26" s="123"/>
      <c r="G26" s="123"/>
      <c r="H26" s="123"/>
      <c r="I26" s="123"/>
      <c r="J26" s="123"/>
      <c r="K26" s="123"/>
      <c r="L26" s="110">
        <f t="shared" si="1"/>
        <v>0</v>
      </c>
      <c r="M26" s="124">
        <f t="shared" si="2"/>
        <v>0</v>
      </c>
      <c r="N26" s="124"/>
      <c r="O26" s="123"/>
      <c r="P26" s="123"/>
      <c r="Q26" s="123">
        <v>2924</v>
      </c>
      <c r="R26" s="125">
        <f t="shared" si="0"/>
        <v>0</v>
      </c>
    </row>
    <row r="27" spans="1:18" ht="34.5" customHeight="1" x14ac:dyDescent="0.15">
      <c r="A27" s="521" t="s">
        <v>282</v>
      </c>
      <c r="B27" s="495"/>
      <c r="C27" s="496"/>
      <c r="D27" s="137">
        <f t="shared" ref="D27:Q27" si="3">SUM(D5:D26)</f>
        <v>495</v>
      </c>
      <c r="E27" s="137">
        <f t="shared" si="3"/>
        <v>0</v>
      </c>
      <c r="F27" s="128">
        <f t="shared" si="3"/>
        <v>0</v>
      </c>
      <c r="G27" s="128">
        <f t="shared" si="3"/>
        <v>0</v>
      </c>
      <c r="H27" s="128">
        <f t="shared" si="3"/>
        <v>0</v>
      </c>
      <c r="I27" s="128">
        <f t="shared" si="3"/>
        <v>0</v>
      </c>
      <c r="J27" s="128">
        <f t="shared" si="3"/>
        <v>0</v>
      </c>
      <c r="K27" s="128">
        <f t="shared" si="3"/>
        <v>0</v>
      </c>
      <c r="L27" s="128">
        <f t="shared" si="3"/>
        <v>0</v>
      </c>
      <c r="M27" s="128">
        <f t="shared" si="3"/>
        <v>0</v>
      </c>
      <c r="N27" s="128">
        <f t="shared" si="3"/>
        <v>0</v>
      </c>
      <c r="O27" s="128">
        <f t="shared" si="3"/>
        <v>0</v>
      </c>
      <c r="P27" s="128">
        <f t="shared" si="3"/>
        <v>0</v>
      </c>
      <c r="Q27" s="128">
        <f t="shared" si="3"/>
        <v>79198</v>
      </c>
      <c r="R27" s="129">
        <f>L27/Q27*100</f>
        <v>0</v>
      </c>
    </row>
    <row r="28" spans="1:18" ht="34.5" customHeight="1" x14ac:dyDescent="0.15">
      <c r="A28" s="500" t="s">
        <v>15</v>
      </c>
      <c r="B28" s="468"/>
      <c r="C28" s="501"/>
      <c r="D28" s="141"/>
      <c r="E28" s="141"/>
      <c r="F28" s="448" t="e">
        <f t="shared" ref="F28:K28" si="4">F27/$L$27*100</f>
        <v>#DIV/0!</v>
      </c>
      <c r="G28" s="448" t="e">
        <f t="shared" si="4"/>
        <v>#DIV/0!</v>
      </c>
      <c r="H28" s="448" t="e">
        <f t="shared" si="4"/>
        <v>#DIV/0!</v>
      </c>
      <c r="I28" s="448" t="e">
        <f t="shared" si="4"/>
        <v>#DIV/0!</v>
      </c>
      <c r="J28" s="448" t="e">
        <f t="shared" si="4"/>
        <v>#DIV/0!</v>
      </c>
      <c r="K28" s="448" t="e">
        <f t="shared" si="4"/>
        <v>#DIV/0!</v>
      </c>
      <c r="L28" s="117"/>
      <c r="M28" s="117"/>
      <c r="N28" s="117"/>
      <c r="O28" s="117"/>
      <c r="P28" s="117"/>
      <c r="Q28" s="110"/>
      <c r="R28" s="125"/>
    </row>
    <row r="29" spans="1:18" ht="34.5" customHeight="1" x14ac:dyDescent="0.15">
      <c r="A29" s="487" t="s">
        <v>16</v>
      </c>
      <c r="B29" s="488"/>
      <c r="C29" s="489"/>
      <c r="D29" s="141"/>
      <c r="E29" s="141"/>
      <c r="F29" s="117">
        <f>F27/22</f>
        <v>0</v>
      </c>
      <c r="G29" s="117">
        <f t="shared" ref="G29:P29" si="5">G27/22</f>
        <v>0</v>
      </c>
      <c r="H29" s="117">
        <f t="shared" si="5"/>
        <v>0</v>
      </c>
      <c r="I29" s="117">
        <f t="shared" si="5"/>
        <v>0</v>
      </c>
      <c r="J29" s="117">
        <f t="shared" si="5"/>
        <v>0</v>
      </c>
      <c r="K29" s="117">
        <f t="shared" si="5"/>
        <v>0</v>
      </c>
      <c r="L29" s="117">
        <f t="shared" si="5"/>
        <v>0</v>
      </c>
      <c r="M29" s="117">
        <f t="shared" si="5"/>
        <v>0</v>
      </c>
      <c r="N29" s="117">
        <f t="shared" si="5"/>
        <v>0</v>
      </c>
      <c r="O29" s="117">
        <f t="shared" si="5"/>
        <v>0</v>
      </c>
      <c r="P29" s="117">
        <f t="shared" si="5"/>
        <v>0</v>
      </c>
      <c r="Q29" s="110"/>
      <c r="R29" s="125"/>
    </row>
    <row r="30" spans="1:18" ht="34.5" customHeight="1" x14ac:dyDescent="0.15">
      <c r="A30" s="487" t="s">
        <v>17</v>
      </c>
      <c r="B30" s="488"/>
      <c r="C30" s="489"/>
      <c r="D30" s="141"/>
      <c r="E30" s="141"/>
      <c r="F30" s="117">
        <f>F27/$D$27*18</f>
        <v>0</v>
      </c>
      <c r="G30" s="117">
        <f t="shared" ref="G30:P30" si="6">G27/$D$27*18</f>
        <v>0</v>
      </c>
      <c r="H30" s="117">
        <f t="shared" si="6"/>
        <v>0</v>
      </c>
      <c r="I30" s="117">
        <f t="shared" si="6"/>
        <v>0</v>
      </c>
      <c r="J30" s="117">
        <f t="shared" si="6"/>
        <v>0</v>
      </c>
      <c r="K30" s="117">
        <f t="shared" si="6"/>
        <v>0</v>
      </c>
      <c r="L30" s="117">
        <f t="shared" si="6"/>
        <v>0</v>
      </c>
      <c r="M30" s="117">
        <f t="shared" si="6"/>
        <v>0</v>
      </c>
      <c r="N30" s="117">
        <f t="shared" si="6"/>
        <v>0</v>
      </c>
      <c r="O30" s="117">
        <f t="shared" si="6"/>
        <v>0</v>
      </c>
      <c r="P30" s="117">
        <f t="shared" si="6"/>
        <v>0</v>
      </c>
      <c r="Q30" s="110"/>
      <c r="R30" s="125"/>
    </row>
    <row r="31" spans="1:18" ht="34.5" customHeight="1" x14ac:dyDescent="0.15">
      <c r="A31" s="487" t="s">
        <v>60</v>
      </c>
      <c r="B31" s="488"/>
      <c r="C31" s="489"/>
      <c r="D31" s="341">
        <v>495</v>
      </c>
      <c r="E31" s="341">
        <v>674</v>
      </c>
      <c r="F31" s="339">
        <v>12602</v>
      </c>
      <c r="G31" s="339">
        <v>2019</v>
      </c>
      <c r="H31" s="339">
        <v>52601</v>
      </c>
      <c r="I31" s="340">
        <v>183</v>
      </c>
      <c r="J31" s="339">
        <v>11976</v>
      </c>
      <c r="K31" s="340">
        <v>72</v>
      </c>
      <c r="L31" s="300">
        <f>SUM(F31+G31+H31+J31)</f>
        <v>79198</v>
      </c>
      <c r="M31" s="300">
        <f>SUM(I31+K31)</f>
        <v>255</v>
      </c>
      <c r="N31" s="300">
        <v>72296</v>
      </c>
      <c r="O31" s="339">
        <v>686</v>
      </c>
      <c r="P31" s="339">
        <v>18151</v>
      </c>
      <c r="Q31" s="158" t="s">
        <v>72</v>
      </c>
      <c r="R31" s="150"/>
    </row>
    <row r="32" spans="1:18" ht="34.5" customHeight="1" x14ac:dyDescent="0.15">
      <c r="A32" s="557" t="s">
        <v>72</v>
      </c>
      <c r="B32" s="557"/>
      <c r="C32" s="557"/>
      <c r="D32" s="557"/>
      <c r="E32" s="557"/>
      <c r="F32" s="557"/>
      <c r="G32" s="557"/>
      <c r="H32" s="557"/>
      <c r="I32" s="557"/>
      <c r="J32" s="557"/>
      <c r="K32" s="557"/>
      <c r="L32" s="557"/>
      <c r="M32" s="557"/>
      <c r="N32" s="557"/>
      <c r="O32" s="557"/>
      <c r="P32" s="557"/>
      <c r="Q32" s="557"/>
      <c r="R32" s="557"/>
    </row>
    <row r="33" spans="1:18" ht="43.5" customHeight="1" x14ac:dyDescent="0.15">
      <c r="A33" s="505" t="s">
        <v>347</v>
      </c>
      <c r="B33" s="505"/>
      <c r="C33" s="505"/>
      <c r="D33" s="505"/>
      <c r="E33" s="505"/>
      <c r="F33" s="505"/>
      <c r="G33" s="505"/>
      <c r="H33" s="505"/>
      <c r="I33" s="505"/>
      <c r="J33" s="505"/>
      <c r="K33" s="505"/>
      <c r="L33" s="505"/>
      <c r="M33" s="505"/>
      <c r="N33" s="505"/>
      <c r="O33" s="505"/>
      <c r="P33" s="505"/>
      <c r="Q33" s="505"/>
      <c r="R33" s="74" t="s">
        <v>77</v>
      </c>
    </row>
    <row r="34" spans="1:18" ht="39.75" customHeight="1" x14ac:dyDescent="0.15">
      <c r="A34" s="17"/>
      <c r="B34" s="12"/>
      <c r="C34" s="50" t="s">
        <v>50</v>
      </c>
      <c r="D34" s="564" t="s">
        <v>82</v>
      </c>
      <c r="E34" s="564" t="s">
        <v>53</v>
      </c>
      <c r="F34" s="512" t="s">
        <v>100</v>
      </c>
      <c r="G34" s="513"/>
      <c r="H34" s="513"/>
      <c r="I34" s="513"/>
      <c r="J34" s="513"/>
      <c r="K34" s="513"/>
      <c r="L34" s="513"/>
      <c r="M34" s="513"/>
      <c r="N34" s="513"/>
      <c r="O34" s="513"/>
      <c r="P34" s="513"/>
      <c r="Q34" s="513"/>
      <c r="R34" s="514"/>
    </row>
    <row r="35" spans="1:18" ht="39.75" customHeight="1" x14ac:dyDescent="0.15">
      <c r="A35" s="18"/>
      <c r="B35" s="13"/>
      <c r="C35" s="51"/>
      <c r="D35" s="565"/>
      <c r="E35" s="565"/>
      <c r="F35" s="502" t="s">
        <v>0</v>
      </c>
      <c r="G35" s="481"/>
      <c r="H35" s="502" t="s">
        <v>1</v>
      </c>
      <c r="I35" s="503"/>
      <c r="J35" s="503"/>
      <c r="K35" s="481"/>
      <c r="L35" s="37"/>
      <c r="M35" s="510" t="s">
        <v>164</v>
      </c>
      <c r="N35" s="485" t="s">
        <v>168</v>
      </c>
      <c r="O35" s="485" t="s">
        <v>148</v>
      </c>
      <c r="P35" s="485" t="s">
        <v>150</v>
      </c>
      <c r="Q35" s="8"/>
      <c r="R35" s="39"/>
    </row>
    <row r="36" spans="1:18" ht="39.75" customHeight="1" x14ac:dyDescent="0.15">
      <c r="A36" s="26" t="s">
        <v>56</v>
      </c>
      <c r="B36" s="14"/>
      <c r="C36" s="52"/>
      <c r="D36" s="566"/>
      <c r="E36" s="566"/>
      <c r="F36" s="38" t="s">
        <v>2</v>
      </c>
      <c r="G36" s="38" t="s">
        <v>3</v>
      </c>
      <c r="H36" s="38" t="s">
        <v>2</v>
      </c>
      <c r="I36" s="151" t="s">
        <v>164</v>
      </c>
      <c r="J36" s="38" t="s">
        <v>3</v>
      </c>
      <c r="K36" s="151" t="s">
        <v>164</v>
      </c>
      <c r="L36" s="62" t="s">
        <v>4</v>
      </c>
      <c r="M36" s="511"/>
      <c r="N36" s="515"/>
      <c r="O36" s="515"/>
      <c r="P36" s="515"/>
      <c r="Q36" s="15" t="s">
        <v>5</v>
      </c>
      <c r="R36" s="28" t="s">
        <v>6</v>
      </c>
    </row>
    <row r="37" spans="1:18" ht="41.25" customHeight="1" x14ac:dyDescent="0.15">
      <c r="A37" s="455" t="s">
        <v>20</v>
      </c>
      <c r="B37" s="479"/>
      <c r="C37" s="528"/>
      <c r="D37" s="136">
        <v>18</v>
      </c>
      <c r="E37" s="136"/>
      <c r="F37" s="123"/>
      <c r="G37" s="123"/>
      <c r="H37" s="123"/>
      <c r="I37" s="123"/>
      <c r="J37" s="123"/>
      <c r="K37" s="123"/>
      <c r="L37" s="110">
        <f t="shared" ref="L37:L50" si="7">SUM(F37+G37+H37+J37)</f>
        <v>0</v>
      </c>
      <c r="M37" s="124">
        <f t="shared" ref="M37:M51" si="8">SUM(I37+K37)</f>
        <v>0</v>
      </c>
      <c r="N37" s="124"/>
      <c r="O37" s="123"/>
      <c r="P37" s="123"/>
      <c r="Q37" s="123">
        <v>4202</v>
      </c>
      <c r="R37" s="125">
        <f t="shared" ref="R37:R49" si="9">L37/Q37*100</f>
        <v>0</v>
      </c>
    </row>
    <row r="38" spans="1:18" ht="41.25" customHeight="1" x14ac:dyDescent="0.15">
      <c r="A38" s="455" t="s">
        <v>259</v>
      </c>
      <c r="B38" s="479"/>
      <c r="C38" s="528"/>
      <c r="D38" s="136">
        <v>18</v>
      </c>
      <c r="E38" s="136"/>
      <c r="F38" s="123"/>
      <c r="G38" s="123"/>
      <c r="H38" s="123"/>
      <c r="I38" s="123"/>
      <c r="J38" s="123"/>
      <c r="K38" s="123"/>
      <c r="L38" s="110">
        <f>SUM(F38+G38+H38+J38)</f>
        <v>0</v>
      </c>
      <c r="M38" s="124">
        <f>SUM(I38+K38)</f>
        <v>0</v>
      </c>
      <c r="N38" s="124"/>
      <c r="O38" s="123"/>
      <c r="P38" s="123"/>
      <c r="Q38" s="123">
        <v>4029</v>
      </c>
      <c r="R38" s="125">
        <f>L38/Q38*100</f>
        <v>0</v>
      </c>
    </row>
    <row r="39" spans="1:18" ht="41.25" customHeight="1" x14ac:dyDescent="0.15">
      <c r="A39" s="504" t="s">
        <v>365</v>
      </c>
      <c r="B39" s="479"/>
      <c r="C39" s="479"/>
      <c r="D39" s="136">
        <v>36</v>
      </c>
      <c r="E39" s="136"/>
      <c r="F39" s="123"/>
      <c r="G39" s="123"/>
      <c r="H39" s="123"/>
      <c r="I39" s="123"/>
      <c r="J39" s="123"/>
      <c r="K39" s="123"/>
      <c r="L39" s="110">
        <f>SUM(F39+G39+H39+J39)</f>
        <v>0</v>
      </c>
      <c r="M39" s="124">
        <f>SUM(I39+K39)</f>
        <v>0</v>
      </c>
      <c r="N39" s="124"/>
      <c r="O39" s="123"/>
      <c r="P39" s="123"/>
      <c r="Q39" s="123">
        <v>4090</v>
      </c>
      <c r="R39" s="125">
        <f>L39/Q39*100</f>
        <v>0</v>
      </c>
    </row>
    <row r="40" spans="1:18" ht="41.25" customHeight="1" x14ac:dyDescent="0.15">
      <c r="A40" s="504" t="s">
        <v>52</v>
      </c>
      <c r="B40" s="479"/>
      <c r="C40" s="528"/>
      <c r="D40" s="136">
        <v>18</v>
      </c>
      <c r="E40" s="136"/>
      <c r="F40" s="123"/>
      <c r="G40" s="123"/>
      <c r="H40" s="123"/>
      <c r="I40" s="123"/>
      <c r="J40" s="123"/>
      <c r="K40" s="123"/>
      <c r="L40" s="110">
        <f>SUM(F40+G40+H40+J40)</f>
        <v>0</v>
      </c>
      <c r="M40" s="124">
        <f t="shared" si="8"/>
        <v>0</v>
      </c>
      <c r="N40" s="124"/>
      <c r="O40" s="123"/>
      <c r="P40" s="123"/>
      <c r="Q40" s="123">
        <v>3872</v>
      </c>
      <c r="R40" s="125">
        <f t="shared" si="9"/>
        <v>0</v>
      </c>
    </row>
    <row r="41" spans="1:18" ht="41.25" customHeight="1" x14ac:dyDescent="0.15">
      <c r="A41" s="455" t="s">
        <v>21</v>
      </c>
      <c r="B41" s="479"/>
      <c r="C41" s="528"/>
      <c r="D41" s="136">
        <v>18</v>
      </c>
      <c r="E41" s="136"/>
      <c r="F41" s="123"/>
      <c r="G41" s="123"/>
      <c r="H41" s="123"/>
      <c r="I41" s="123"/>
      <c r="J41" s="123"/>
      <c r="K41" s="123"/>
      <c r="L41" s="110">
        <f t="shared" si="7"/>
        <v>0</v>
      </c>
      <c r="M41" s="124">
        <f t="shared" si="8"/>
        <v>0</v>
      </c>
      <c r="N41" s="124"/>
      <c r="O41" s="123"/>
      <c r="P41" s="123"/>
      <c r="Q41" s="123">
        <v>4851</v>
      </c>
      <c r="R41" s="125">
        <f t="shared" si="9"/>
        <v>0</v>
      </c>
    </row>
    <row r="42" spans="1:18" ht="41.25" customHeight="1" x14ac:dyDescent="0.15">
      <c r="A42" s="455" t="s">
        <v>22</v>
      </c>
      <c r="B42" s="479"/>
      <c r="C42" s="528"/>
      <c r="D42" s="136">
        <v>18</v>
      </c>
      <c r="E42" s="136"/>
      <c r="F42" s="123"/>
      <c r="G42" s="123"/>
      <c r="H42" s="123"/>
      <c r="I42" s="123"/>
      <c r="J42" s="123"/>
      <c r="K42" s="123"/>
      <c r="L42" s="110">
        <f t="shared" si="7"/>
        <v>0</v>
      </c>
      <c r="M42" s="124">
        <f t="shared" si="8"/>
        <v>0</v>
      </c>
      <c r="N42" s="124"/>
      <c r="O42" s="123"/>
      <c r="P42" s="123"/>
      <c r="Q42" s="123">
        <v>2355</v>
      </c>
      <c r="R42" s="125">
        <f t="shared" si="9"/>
        <v>0</v>
      </c>
    </row>
    <row r="43" spans="1:18" ht="41.25" customHeight="1" x14ac:dyDescent="0.15">
      <c r="A43" s="504" t="s">
        <v>146</v>
      </c>
      <c r="B43" s="479"/>
      <c r="C43" s="528"/>
      <c r="D43" s="136">
        <v>18</v>
      </c>
      <c r="E43" s="136"/>
      <c r="F43" s="123"/>
      <c r="G43" s="123"/>
      <c r="H43" s="123"/>
      <c r="I43" s="123"/>
      <c r="J43" s="123"/>
      <c r="K43" s="123"/>
      <c r="L43" s="110">
        <f t="shared" si="7"/>
        <v>0</v>
      </c>
      <c r="M43" s="124">
        <f t="shared" si="8"/>
        <v>0</v>
      </c>
      <c r="N43" s="124"/>
      <c r="O43" s="123"/>
      <c r="P43" s="123"/>
      <c r="Q43" s="123">
        <v>3266</v>
      </c>
      <c r="R43" s="125">
        <f>L43/Q43*100</f>
        <v>0</v>
      </c>
    </row>
    <row r="44" spans="1:18" ht="41.25" customHeight="1" x14ac:dyDescent="0.15">
      <c r="A44" s="455" t="s">
        <v>23</v>
      </c>
      <c r="B44" s="479"/>
      <c r="C44" s="528"/>
      <c r="D44" s="136">
        <v>18</v>
      </c>
      <c r="E44" s="136"/>
      <c r="F44" s="123"/>
      <c r="G44" s="123"/>
      <c r="H44" s="123"/>
      <c r="I44" s="123"/>
      <c r="J44" s="123"/>
      <c r="K44" s="123"/>
      <c r="L44" s="110">
        <f t="shared" si="7"/>
        <v>0</v>
      </c>
      <c r="M44" s="124">
        <f t="shared" si="8"/>
        <v>0</v>
      </c>
      <c r="N44" s="124"/>
      <c r="O44" s="123"/>
      <c r="P44" s="123"/>
      <c r="Q44" s="123">
        <v>3608</v>
      </c>
      <c r="R44" s="125">
        <f t="shared" si="9"/>
        <v>0</v>
      </c>
    </row>
    <row r="45" spans="1:18" ht="41.25" customHeight="1" x14ac:dyDescent="0.15">
      <c r="A45" s="516" t="s">
        <v>288</v>
      </c>
      <c r="B45" s="517"/>
      <c r="C45" s="518"/>
      <c r="D45" s="136">
        <v>18</v>
      </c>
      <c r="E45" s="136"/>
      <c r="F45" s="123"/>
      <c r="G45" s="123"/>
      <c r="H45" s="123"/>
      <c r="I45" s="123"/>
      <c r="J45" s="123"/>
      <c r="K45" s="123"/>
      <c r="L45" s="110">
        <f>SUM(F45+G45+H45+J45)</f>
        <v>0</v>
      </c>
      <c r="M45" s="124">
        <f>SUM(I45+K45)</f>
        <v>0</v>
      </c>
      <c r="N45" s="124"/>
      <c r="O45" s="123"/>
      <c r="P45" s="123"/>
      <c r="Q45" s="123">
        <v>3125</v>
      </c>
      <c r="R45" s="125">
        <f>L45/Q45*100</f>
        <v>0</v>
      </c>
    </row>
    <row r="46" spans="1:18" ht="41.25" customHeight="1" x14ac:dyDescent="0.15">
      <c r="A46" s="455" t="s">
        <v>24</v>
      </c>
      <c r="B46" s="479"/>
      <c r="C46" s="528"/>
      <c r="D46" s="136">
        <v>18</v>
      </c>
      <c r="E46" s="136"/>
      <c r="F46" s="123"/>
      <c r="G46" s="123"/>
      <c r="H46" s="123"/>
      <c r="I46" s="123"/>
      <c r="J46" s="123"/>
      <c r="K46" s="123"/>
      <c r="L46" s="110">
        <f t="shared" si="7"/>
        <v>0</v>
      </c>
      <c r="M46" s="124">
        <f t="shared" si="8"/>
        <v>0</v>
      </c>
      <c r="N46" s="124"/>
      <c r="O46" s="123"/>
      <c r="P46" s="123"/>
      <c r="Q46" s="123">
        <v>3229</v>
      </c>
      <c r="R46" s="125">
        <f t="shared" si="9"/>
        <v>0</v>
      </c>
    </row>
    <row r="47" spans="1:18" ht="41.25" customHeight="1" x14ac:dyDescent="0.15">
      <c r="A47" s="455" t="s">
        <v>269</v>
      </c>
      <c r="B47" s="479"/>
      <c r="C47" s="479"/>
      <c r="D47" s="136">
        <v>36</v>
      </c>
      <c r="E47" s="136"/>
      <c r="F47" s="123"/>
      <c r="G47" s="123"/>
      <c r="H47" s="123"/>
      <c r="I47" s="123"/>
      <c r="J47" s="123"/>
      <c r="K47" s="123"/>
      <c r="L47" s="110">
        <f>SUM(F47+G47+H47+J47)</f>
        <v>0</v>
      </c>
      <c r="M47" s="124">
        <f>SUM(I47+K47)</f>
        <v>0</v>
      </c>
      <c r="N47" s="124"/>
      <c r="O47" s="123"/>
      <c r="P47" s="123"/>
      <c r="Q47" s="123">
        <v>2827</v>
      </c>
      <c r="R47" s="125">
        <f>L47/Q47*100</f>
        <v>0</v>
      </c>
    </row>
    <row r="48" spans="1:18" ht="41.25" customHeight="1" x14ac:dyDescent="0.15">
      <c r="A48" s="455" t="s">
        <v>25</v>
      </c>
      <c r="B48" s="479"/>
      <c r="C48" s="528"/>
      <c r="D48" s="136">
        <v>18</v>
      </c>
      <c r="E48" s="136"/>
      <c r="F48" s="123"/>
      <c r="G48" s="123"/>
      <c r="H48" s="123"/>
      <c r="I48" s="123"/>
      <c r="J48" s="123"/>
      <c r="K48" s="123"/>
      <c r="L48" s="110">
        <f t="shared" si="7"/>
        <v>0</v>
      </c>
      <c r="M48" s="124">
        <f t="shared" si="8"/>
        <v>0</v>
      </c>
      <c r="N48" s="124"/>
      <c r="O48" s="123"/>
      <c r="P48" s="123"/>
      <c r="Q48" s="123">
        <v>2333</v>
      </c>
      <c r="R48" s="125">
        <f t="shared" si="9"/>
        <v>0</v>
      </c>
    </row>
    <row r="49" spans="1:18" ht="41.25" customHeight="1" x14ac:dyDescent="0.15">
      <c r="A49" s="455" t="s">
        <v>27</v>
      </c>
      <c r="B49" s="479"/>
      <c r="C49" s="528"/>
      <c r="D49" s="136">
        <v>27</v>
      </c>
      <c r="E49" s="136"/>
      <c r="F49" s="123"/>
      <c r="G49" s="123"/>
      <c r="H49" s="123"/>
      <c r="I49" s="123"/>
      <c r="J49" s="123"/>
      <c r="K49" s="123"/>
      <c r="L49" s="110">
        <f t="shared" si="7"/>
        <v>0</v>
      </c>
      <c r="M49" s="124">
        <f t="shared" si="8"/>
        <v>0</v>
      </c>
      <c r="N49" s="124"/>
      <c r="O49" s="123"/>
      <c r="P49" s="123"/>
      <c r="Q49" s="123">
        <v>4128</v>
      </c>
      <c r="R49" s="125">
        <f t="shared" si="9"/>
        <v>0</v>
      </c>
    </row>
    <row r="50" spans="1:18" ht="41.25" customHeight="1" x14ac:dyDescent="0.15">
      <c r="A50" s="455" t="s">
        <v>153</v>
      </c>
      <c r="B50" s="479"/>
      <c r="C50" s="528"/>
      <c r="D50" s="136">
        <v>36</v>
      </c>
      <c r="E50" s="136"/>
      <c r="F50" s="123"/>
      <c r="G50" s="123"/>
      <c r="H50" s="123"/>
      <c r="I50" s="123"/>
      <c r="J50" s="123"/>
      <c r="K50" s="123"/>
      <c r="L50" s="110">
        <f t="shared" si="7"/>
        <v>0</v>
      </c>
      <c r="M50" s="124">
        <f t="shared" si="8"/>
        <v>0</v>
      </c>
      <c r="N50" s="124"/>
      <c r="O50" s="123"/>
      <c r="P50" s="123"/>
      <c r="Q50" s="123">
        <v>7601</v>
      </c>
      <c r="R50" s="125">
        <f>L50/Q50*100</f>
        <v>0</v>
      </c>
    </row>
    <row r="51" spans="1:18" ht="41.25" customHeight="1" x14ac:dyDescent="0.15">
      <c r="A51" s="504" t="s">
        <v>205</v>
      </c>
      <c r="B51" s="479"/>
      <c r="C51" s="479"/>
      <c r="D51" s="136">
        <v>18</v>
      </c>
      <c r="E51" s="209"/>
      <c r="F51" s="123"/>
      <c r="G51" s="123"/>
      <c r="H51" s="123"/>
      <c r="I51" s="123"/>
      <c r="J51" s="123"/>
      <c r="K51" s="123"/>
      <c r="L51" s="110">
        <f>SUM(F51+G51+H51+J51)</f>
        <v>0</v>
      </c>
      <c r="M51" s="124">
        <f t="shared" si="8"/>
        <v>0</v>
      </c>
      <c r="N51" s="296"/>
      <c r="O51" s="127"/>
      <c r="P51" s="127"/>
      <c r="Q51" s="127">
        <v>3788</v>
      </c>
      <c r="R51" s="125">
        <f>L51/Q51*100</f>
        <v>0</v>
      </c>
    </row>
    <row r="52" spans="1:18" ht="41.25" customHeight="1" x14ac:dyDescent="0.15">
      <c r="A52" s="455"/>
      <c r="B52" s="479"/>
      <c r="C52" s="528"/>
      <c r="D52" s="140" t="s">
        <v>19</v>
      </c>
      <c r="E52" s="140"/>
      <c r="F52" s="147" t="s">
        <v>14</v>
      </c>
      <c r="G52" s="147" t="s">
        <v>14</v>
      </c>
      <c r="H52" s="147" t="s">
        <v>14</v>
      </c>
      <c r="I52" s="147"/>
      <c r="J52" s="147" t="s">
        <v>14</v>
      </c>
      <c r="K52" s="147"/>
      <c r="L52" s="148" t="s">
        <v>14</v>
      </c>
      <c r="M52" s="148"/>
      <c r="N52" s="148"/>
      <c r="O52" s="123"/>
      <c r="P52" s="123"/>
      <c r="Q52" s="123" t="s">
        <v>14</v>
      </c>
      <c r="R52" s="149" t="s">
        <v>14</v>
      </c>
    </row>
    <row r="53" spans="1:18" ht="41.25" customHeight="1" x14ac:dyDescent="0.15">
      <c r="A53" s="455"/>
      <c r="B53" s="479"/>
      <c r="C53" s="528"/>
      <c r="D53" s="140"/>
      <c r="E53" s="140"/>
      <c r="F53" s="147"/>
      <c r="G53" s="147"/>
      <c r="H53" s="147"/>
      <c r="I53" s="147"/>
      <c r="J53" s="147"/>
      <c r="K53" s="147"/>
      <c r="L53" s="148"/>
      <c r="M53" s="148"/>
      <c r="N53" s="148"/>
      <c r="O53" s="123"/>
      <c r="P53" s="123"/>
      <c r="Q53" s="123"/>
      <c r="R53" s="149"/>
    </row>
    <row r="54" spans="1:18" ht="41.25" customHeight="1" x14ac:dyDescent="0.15">
      <c r="A54" s="455"/>
      <c r="B54" s="479"/>
      <c r="C54" s="528"/>
      <c r="D54" s="140"/>
      <c r="E54" s="140"/>
      <c r="F54" s="147"/>
      <c r="G54" s="147"/>
      <c r="H54" s="147"/>
      <c r="I54" s="147"/>
      <c r="J54" s="147"/>
      <c r="K54" s="147"/>
      <c r="L54" s="148"/>
      <c r="M54" s="148"/>
      <c r="N54" s="148"/>
      <c r="O54" s="123"/>
      <c r="P54" s="123"/>
      <c r="Q54" s="123"/>
      <c r="R54" s="149"/>
    </row>
    <row r="55" spans="1:18" ht="41.25" customHeight="1" x14ac:dyDescent="0.15">
      <c r="A55" s="455"/>
      <c r="B55" s="479"/>
      <c r="C55" s="528"/>
      <c r="D55" s="140"/>
      <c r="E55" s="140"/>
      <c r="F55" s="147"/>
      <c r="G55" s="147"/>
      <c r="H55" s="147"/>
      <c r="I55" s="147"/>
      <c r="J55" s="147"/>
      <c r="K55" s="147"/>
      <c r="L55" s="148"/>
      <c r="M55" s="148"/>
      <c r="N55" s="148"/>
      <c r="O55" s="123"/>
      <c r="P55" s="123"/>
      <c r="Q55" s="123"/>
      <c r="R55" s="149"/>
    </row>
    <row r="56" spans="1:18" ht="41.25" customHeight="1" x14ac:dyDescent="0.15">
      <c r="A56" s="455"/>
      <c r="B56" s="479"/>
      <c r="C56" s="528"/>
      <c r="D56" s="140"/>
      <c r="E56" s="140"/>
      <c r="F56" s="147"/>
      <c r="G56" s="147"/>
      <c r="H56" s="147"/>
      <c r="I56" s="147"/>
      <c r="J56" s="147"/>
      <c r="K56" s="147"/>
      <c r="L56" s="148"/>
      <c r="M56" s="148"/>
      <c r="N56" s="148"/>
      <c r="O56" s="123"/>
      <c r="P56" s="123"/>
      <c r="Q56" s="123"/>
      <c r="R56" s="149"/>
    </row>
    <row r="57" spans="1:18" s="67" customFormat="1" ht="41.25" customHeight="1" x14ac:dyDescent="0.15">
      <c r="A57" s="494" t="s">
        <v>204</v>
      </c>
      <c r="B57" s="524"/>
      <c r="C57" s="525"/>
      <c r="D57" s="159">
        <f t="shared" ref="D57:Q57" si="10">SUM(D37:D51)</f>
        <v>333</v>
      </c>
      <c r="E57" s="159">
        <f t="shared" si="10"/>
        <v>0</v>
      </c>
      <c r="F57" s="128">
        <f t="shared" si="10"/>
        <v>0</v>
      </c>
      <c r="G57" s="128">
        <f t="shared" si="10"/>
        <v>0</v>
      </c>
      <c r="H57" s="128">
        <f t="shared" si="10"/>
        <v>0</v>
      </c>
      <c r="I57" s="128">
        <f t="shared" si="10"/>
        <v>0</v>
      </c>
      <c r="J57" s="128">
        <f t="shared" si="10"/>
        <v>0</v>
      </c>
      <c r="K57" s="128">
        <f t="shared" si="10"/>
        <v>0</v>
      </c>
      <c r="L57" s="128">
        <f t="shared" si="10"/>
        <v>0</v>
      </c>
      <c r="M57" s="128">
        <f t="shared" si="10"/>
        <v>0</v>
      </c>
      <c r="N57" s="128">
        <f t="shared" si="10"/>
        <v>0</v>
      </c>
      <c r="O57" s="128">
        <f t="shared" si="10"/>
        <v>0</v>
      </c>
      <c r="P57" s="128">
        <f t="shared" si="10"/>
        <v>0</v>
      </c>
      <c r="Q57" s="128">
        <f t="shared" si="10"/>
        <v>57304</v>
      </c>
      <c r="R57" s="129">
        <f>L57/Q57*100</f>
        <v>0</v>
      </c>
    </row>
    <row r="58" spans="1:18" ht="41.25" customHeight="1" x14ac:dyDescent="0.15">
      <c r="A58" s="500" t="s">
        <v>15</v>
      </c>
      <c r="B58" s="468"/>
      <c r="C58" s="501"/>
      <c r="D58" s="141"/>
      <c r="E58" s="141"/>
      <c r="F58" s="448" t="e">
        <f t="shared" ref="F58:K58" si="11">F57/$L$57*100</f>
        <v>#DIV/0!</v>
      </c>
      <c r="G58" s="448" t="e">
        <f t="shared" si="11"/>
        <v>#DIV/0!</v>
      </c>
      <c r="H58" s="448" t="e">
        <f t="shared" si="11"/>
        <v>#DIV/0!</v>
      </c>
      <c r="I58" s="448" t="e">
        <f t="shared" si="11"/>
        <v>#DIV/0!</v>
      </c>
      <c r="J58" s="448" t="e">
        <f t="shared" si="11"/>
        <v>#DIV/0!</v>
      </c>
      <c r="K58" s="448" t="e">
        <f t="shared" si="11"/>
        <v>#DIV/0!</v>
      </c>
      <c r="L58" s="117"/>
      <c r="M58" s="117"/>
      <c r="N58" s="117"/>
      <c r="O58" s="117"/>
      <c r="P58" s="117"/>
      <c r="Q58" s="110"/>
      <c r="R58" s="125"/>
    </row>
    <row r="59" spans="1:18" ht="41.25" customHeight="1" x14ac:dyDescent="0.15">
      <c r="A59" s="487" t="s">
        <v>16</v>
      </c>
      <c r="B59" s="488"/>
      <c r="C59" s="489"/>
      <c r="D59" s="141"/>
      <c r="E59" s="141"/>
      <c r="F59" s="117">
        <f>F57/15</f>
        <v>0</v>
      </c>
      <c r="G59" s="117">
        <f t="shared" ref="G59:P59" si="12">G57/15</f>
        <v>0</v>
      </c>
      <c r="H59" s="117">
        <f t="shared" si="12"/>
        <v>0</v>
      </c>
      <c r="I59" s="117">
        <f t="shared" si="12"/>
        <v>0</v>
      </c>
      <c r="J59" s="117">
        <f t="shared" si="12"/>
        <v>0</v>
      </c>
      <c r="K59" s="117">
        <f t="shared" si="12"/>
        <v>0</v>
      </c>
      <c r="L59" s="117">
        <f t="shared" si="12"/>
        <v>0</v>
      </c>
      <c r="M59" s="117">
        <f t="shared" si="12"/>
        <v>0</v>
      </c>
      <c r="N59" s="117">
        <f t="shared" si="12"/>
        <v>0</v>
      </c>
      <c r="O59" s="117">
        <f t="shared" si="12"/>
        <v>0</v>
      </c>
      <c r="P59" s="117">
        <f t="shared" si="12"/>
        <v>0</v>
      </c>
      <c r="Q59" s="110"/>
      <c r="R59" s="125"/>
    </row>
    <row r="60" spans="1:18" ht="41.25" customHeight="1" x14ac:dyDescent="0.15">
      <c r="A60" s="487" t="s">
        <v>17</v>
      </c>
      <c r="B60" s="488"/>
      <c r="C60" s="489"/>
      <c r="D60" s="141"/>
      <c r="E60" s="141"/>
      <c r="F60" s="117">
        <f>F57/$D$57*18</f>
        <v>0</v>
      </c>
      <c r="G60" s="117">
        <f t="shared" ref="G60:P60" si="13">G57/$D$57*18</f>
        <v>0</v>
      </c>
      <c r="H60" s="117">
        <f t="shared" si="13"/>
        <v>0</v>
      </c>
      <c r="I60" s="117">
        <f t="shared" si="13"/>
        <v>0</v>
      </c>
      <c r="J60" s="117">
        <f t="shared" si="13"/>
        <v>0</v>
      </c>
      <c r="K60" s="117">
        <f t="shared" si="13"/>
        <v>0</v>
      </c>
      <c r="L60" s="117">
        <f t="shared" si="13"/>
        <v>0</v>
      </c>
      <c r="M60" s="117">
        <f t="shared" si="13"/>
        <v>0</v>
      </c>
      <c r="N60" s="117">
        <f t="shared" si="13"/>
        <v>0</v>
      </c>
      <c r="O60" s="117">
        <f t="shared" si="13"/>
        <v>0</v>
      </c>
      <c r="P60" s="117">
        <f t="shared" si="13"/>
        <v>0</v>
      </c>
      <c r="Q60" s="110"/>
      <c r="R60" s="125"/>
    </row>
    <row r="61" spans="1:18" ht="41.25" customHeight="1" x14ac:dyDescent="0.15">
      <c r="A61" s="487" t="s">
        <v>60</v>
      </c>
      <c r="B61" s="488"/>
      <c r="C61" s="489"/>
      <c r="D61" s="250">
        <v>333</v>
      </c>
      <c r="E61" s="250">
        <v>460</v>
      </c>
      <c r="F61" s="131">
        <v>13471</v>
      </c>
      <c r="G61" s="131">
        <v>2324</v>
      </c>
      <c r="H61" s="131">
        <v>35323</v>
      </c>
      <c r="I61" s="132">
        <v>109</v>
      </c>
      <c r="J61" s="131">
        <v>6186</v>
      </c>
      <c r="K61" s="132">
        <v>45</v>
      </c>
      <c r="L61" s="183">
        <f>SUM(F61+G61+H61+J61)</f>
        <v>57304</v>
      </c>
      <c r="M61" s="183">
        <f>SUM(I61+K61)</f>
        <v>154</v>
      </c>
      <c r="N61" s="223">
        <v>45314</v>
      </c>
      <c r="O61" s="131">
        <v>347</v>
      </c>
      <c r="P61" s="131">
        <v>13589</v>
      </c>
      <c r="Q61" s="158"/>
      <c r="R61" s="150"/>
    </row>
    <row r="62" spans="1:18" ht="40.5" customHeight="1" x14ac:dyDescent="0.15">
      <c r="A62" s="324"/>
      <c r="B62" s="325"/>
      <c r="C62" s="325"/>
      <c r="D62" s="326"/>
      <c r="E62" s="326"/>
      <c r="F62" s="327"/>
      <c r="G62" s="327"/>
      <c r="H62" s="327"/>
      <c r="I62" s="328"/>
      <c r="J62" s="327"/>
      <c r="K62" s="328"/>
      <c r="L62" s="329"/>
      <c r="M62" s="329"/>
      <c r="N62" s="330"/>
      <c r="O62" s="327"/>
      <c r="P62" s="327"/>
      <c r="Q62" s="331"/>
      <c r="R62" s="332"/>
    </row>
    <row r="63" spans="1:18" ht="38.25" customHeight="1" x14ac:dyDescent="0.15">
      <c r="A63" s="505" t="s">
        <v>348</v>
      </c>
      <c r="B63" s="505"/>
      <c r="C63" s="505"/>
      <c r="D63" s="505"/>
      <c r="E63" s="505"/>
      <c r="F63" s="505"/>
      <c r="G63" s="505"/>
      <c r="H63" s="505"/>
      <c r="I63" s="505"/>
      <c r="J63" s="505"/>
      <c r="K63" s="505"/>
      <c r="L63" s="505"/>
      <c r="M63" s="505"/>
      <c r="N63" s="505"/>
      <c r="O63" s="505"/>
      <c r="P63" s="505"/>
      <c r="Q63" s="505"/>
      <c r="R63" s="74" t="s">
        <v>77</v>
      </c>
    </row>
    <row r="64" spans="1:18" ht="36" customHeight="1" x14ac:dyDescent="0.15">
      <c r="A64" s="17"/>
      <c r="B64" s="12"/>
      <c r="C64" s="50" t="s">
        <v>50</v>
      </c>
      <c r="D64" s="564" t="s">
        <v>82</v>
      </c>
      <c r="E64" s="564" t="s">
        <v>53</v>
      </c>
      <c r="F64" s="512" t="s">
        <v>100</v>
      </c>
      <c r="G64" s="513"/>
      <c r="H64" s="513"/>
      <c r="I64" s="513"/>
      <c r="J64" s="513"/>
      <c r="K64" s="513"/>
      <c r="L64" s="513"/>
      <c r="M64" s="513"/>
      <c r="N64" s="513"/>
      <c r="O64" s="513"/>
      <c r="P64" s="513"/>
      <c r="Q64" s="513"/>
      <c r="R64" s="514"/>
    </row>
    <row r="65" spans="1:18" ht="36" customHeight="1" x14ac:dyDescent="0.15">
      <c r="A65" s="18"/>
      <c r="B65" s="13"/>
      <c r="C65" s="51"/>
      <c r="D65" s="565"/>
      <c r="E65" s="565"/>
      <c r="F65" s="502" t="s">
        <v>0</v>
      </c>
      <c r="G65" s="481"/>
      <c r="H65" s="502" t="s">
        <v>1</v>
      </c>
      <c r="I65" s="522"/>
      <c r="J65" s="522"/>
      <c r="K65" s="523"/>
      <c r="L65" s="37"/>
      <c r="M65" s="510" t="s">
        <v>164</v>
      </c>
      <c r="N65" s="485" t="s">
        <v>168</v>
      </c>
      <c r="O65" s="485" t="s">
        <v>148</v>
      </c>
      <c r="P65" s="485" t="s">
        <v>150</v>
      </c>
      <c r="Q65" s="8"/>
      <c r="R65" s="39"/>
    </row>
    <row r="66" spans="1:18" ht="36" customHeight="1" x14ac:dyDescent="0.15">
      <c r="A66" s="26" t="s">
        <v>56</v>
      </c>
      <c r="B66" s="14"/>
      <c r="C66" s="52"/>
      <c r="D66" s="566"/>
      <c r="E66" s="566"/>
      <c r="F66" s="38" t="s">
        <v>2</v>
      </c>
      <c r="G66" s="38" t="s">
        <v>3</v>
      </c>
      <c r="H66" s="38" t="s">
        <v>2</v>
      </c>
      <c r="I66" s="151" t="s">
        <v>164</v>
      </c>
      <c r="J66" s="38" t="s">
        <v>3</v>
      </c>
      <c r="K66" s="151" t="s">
        <v>164</v>
      </c>
      <c r="L66" s="62" t="s">
        <v>4</v>
      </c>
      <c r="M66" s="511"/>
      <c r="N66" s="515"/>
      <c r="O66" s="515"/>
      <c r="P66" s="515"/>
      <c r="Q66" s="15" t="s">
        <v>5</v>
      </c>
      <c r="R66" s="28" t="s">
        <v>6</v>
      </c>
    </row>
    <row r="67" spans="1:18" ht="38.25" customHeight="1" x14ac:dyDescent="0.15">
      <c r="A67" s="455" t="s">
        <v>29</v>
      </c>
      <c r="B67" s="456"/>
      <c r="C67" s="457"/>
      <c r="D67" s="136">
        <v>18</v>
      </c>
      <c r="E67" s="136"/>
      <c r="F67" s="123"/>
      <c r="G67" s="123"/>
      <c r="H67" s="123"/>
      <c r="I67" s="123"/>
      <c r="J67" s="123"/>
      <c r="K67" s="123"/>
      <c r="L67" s="110">
        <f>SUM(F67+G67+H67+J67)</f>
        <v>0</v>
      </c>
      <c r="M67" s="124">
        <f>SUM(I67+K67)</f>
        <v>0</v>
      </c>
      <c r="N67" s="124"/>
      <c r="O67" s="123"/>
      <c r="P67" s="123"/>
      <c r="Q67" s="123">
        <v>1530</v>
      </c>
      <c r="R67" s="125">
        <f t="shared" ref="R67:R81" si="14">L67/Q67*100</f>
        <v>0</v>
      </c>
    </row>
    <row r="68" spans="1:18" ht="38.25" customHeight="1" x14ac:dyDescent="0.15">
      <c r="A68" s="455" t="s">
        <v>75</v>
      </c>
      <c r="B68" s="456"/>
      <c r="C68" s="457"/>
      <c r="D68" s="136">
        <v>27</v>
      </c>
      <c r="E68" s="136"/>
      <c r="F68" s="123"/>
      <c r="G68" s="123"/>
      <c r="H68" s="123"/>
      <c r="I68" s="123"/>
      <c r="J68" s="123"/>
      <c r="K68" s="123"/>
      <c r="L68" s="110">
        <f t="shared" ref="L68:L81" si="15">SUM(F68+G68+H68+J68)</f>
        <v>0</v>
      </c>
      <c r="M68" s="124">
        <f t="shared" ref="M68:M81" si="16">SUM(I68+K68)</f>
        <v>0</v>
      </c>
      <c r="N68" s="124"/>
      <c r="O68" s="123"/>
      <c r="P68" s="123"/>
      <c r="Q68" s="123">
        <v>2818</v>
      </c>
      <c r="R68" s="125">
        <f t="shared" si="14"/>
        <v>0</v>
      </c>
    </row>
    <row r="69" spans="1:18" ht="38.25" customHeight="1" x14ac:dyDescent="0.15">
      <c r="A69" s="504" t="s">
        <v>238</v>
      </c>
      <c r="B69" s="456"/>
      <c r="C69" s="457"/>
      <c r="D69" s="136">
        <v>18</v>
      </c>
      <c r="E69" s="136"/>
      <c r="F69" s="123"/>
      <c r="G69" s="123"/>
      <c r="H69" s="123"/>
      <c r="I69" s="123"/>
      <c r="J69" s="123"/>
      <c r="K69" s="123"/>
      <c r="L69" s="110">
        <f t="shared" si="15"/>
        <v>0</v>
      </c>
      <c r="M69" s="124">
        <f t="shared" si="16"/>
        <v>0</v>
      </c>
      <c r="N69" s="124"/>
      <c r="O69" s="123"/>
      <c r="P69" s="123"/>
      <c r="Q69" s="123">
        <v>3790</v>
      </c>
      <c r="R69" s="125">
        <f t="shared" si="14"/>
        <v>0</v>
      </c>
    </row>
    <row r="70" spans="1:18" ht="38.25" customHeight="1" x14ac:dyDescent="0.15">
      <c r="A70" s="455" t="s">
        <v>30</v>
      </c>
      <c r="B70" s="456"/>
      <c r="C70" s="457"/>
      <c r="D70" s="136">
        <v>18</v>
      </c>
      <c r="E70" s="136"/>
      <c r="F70" s="123"/>
      <c r="G70" s="123"/>
      <c r="H70" s="123"/>
      <c r="I70" s="123"/>
      <c r="J70" s="123"/>
      <c r="K70" s="123"/>
      <c r="L70" s="110">
        <f t="shared" si="15"/>
        <v>0</v>
      </c>
      <c r="M70" s="124">
        <f t="shared" si="16"/>
        <v>0</v>
      </c>
      <c r="N70" s="124"/>
      <c r="O70" s="123"/>
      <c r="P70" s="123"/>
      <c r="Q70" s="123">
        <v>3833</v>
      </c>
      <c r="R70" s="125">
        <f t="shared" si="14"/>
        <v>0</v>
      </c>
    </row>
    <row r="71" spans="1:18" ht="38.25" customHeight="1" x14ac:dyDescent="0.15">
      <c r="A71" s="455" t="s">
        <v>31</v>
      </c>
      <c r="B71" s="456"/>
      <c r="C71" s="457"/>
      <c r="D71" s="136">
        <v>18</v>
      </c>
      <c r="E71" s="136"/>
      <c r="F71" s="123"/>
      <c r="G71" s="123"/>
      <c r="H71" s="123"/>
      <c r="I71" s="123"/>
      <c r="J71" s="123"/>
      <c r="K71" s="123"/>
      <c r="L71" s="110">
        <f t="shared" si="15"/>
        <v>0</v>
      </c>
      <c r="M71" s="124">
        <f t="shared" si="16"/>
        <v>0</v>
      </c>
      <c r="N71" s="124"/>
      <c r="O71" s="123"/>
      <c r="P71" s="123"/>
      <c r="Q71" s="123">
        <v>3146</v>
      </c>
      <c r="R71" s="125">
        <f t="shared" si="14"/>
        <v>0</v>
      </c>
    </row>
    <row r="72" spans="1:18" ht="38.25" customHeight="1" x14ac:dyDescent="0.15">
      <c r="A72" s="455" t="s">
        <v>32</v>
      </c>
      <c r="B72" s="456"/>
      <c r="C72" s="457"/>
      <c r="D72" s="136">
        <v>18</v>
      </c>
      <c r="E72" s="407"/>
      <c r="F72" s="123"/>
      <c r="G72" s="123"/>
      <c r="H72" s="123"/>
      <c r="I72" s="123"/>
      <c r="J72" s="123"/>
      <c r="K72" s="123"/>
      <c r="L72" s="110">
        <f t="shared" si="15"/>
        <v>0</v>
      </c>
      <c r="M72" s="124">
        <f t="shared" si="16"/>
        <v>0</v>
      </c>
      <c r="N72" s="124"/>
      <c r="O72" s="123"/>
      <c r="P72" s="123"/>
      <c r="Q72" s="123">
        <v>3003</v>
      </c>
      <c r="R72" s="125">
        <f t="shared" si="14"/>
        <v>0</v>
      </c>
    </row>
    <row r="73" spans="1:18" ht="38.25" customHeight="1" x14ac:dyDescent="0.15">
      <c r="A73" s="455" t="s">
        <v>33</v>
      </c>
      <c r="B73" s="479"/>
      <c r="C73" s="528"/>
      <c r="D73" s="136">
        <v>27</v>
      </c>
      <c r="E73" s="136"/>
      <c r="F73" s="123"/>
      <c r="G73" s="123"/>
      <c r="H73" s="123"/>
      <c r="I73" s="123"/>
      <c r="J73" s="123"/>
      <c r="K73" s="123"/>
      <c r="L73" s="110">
        <f t="shared" si="15"/>
        <v>0</v>
      </c>
      <c r="M73" s="124">
        <f t="shared" si="16"/>
        <v>0</v>
      </c>
      <c r="N73" s="124"/>
      <c r="O73" s="123"/>
      <c r="P73" s="123"/>
      <c r="Q73" s="123">
        <v>4779</v>
      </c>
      <c r="R73" s="125">
        <f t="shared" si="14"/>
        <v>0</v>
      </c>
    </row>
    <row r="74" spans="1:18" ht="38.25" customHeight="1" x14ac:dyDescent="0.15">
      <c r="A74" s="455" t="s">
        <v>34</v>
      </c>
      <c r="B74" s="456"/>
      <c r="C74" s="457"/>
      <c r="D74" s="136">
        <v>27</v>
      </c>
      <c r="E74" s="136"/>
      <c r="F74" s="123"/>
      <c r="G74" s="123"/>
      <c r="H74" s="123"/>
      <c r="I74" s="123"/>
      <c r="J74" s="123"/>
      <c r="K74" s="123"/>
      <c r="L74" s="110">
        <f t="shared" si="15"/>
        <v>0</v>
      </c>
      <c r="M74" s="124">
        <f t="shared" si="16"/>
        <v>0</v>
      </c>
      <c r="N74" s="124"/>
      <c r="O74" s="123"/>
      <c r="P74" s="123"/>
      <c r="Q74" s="123">
        <v>6204</v>
      </c>
      <c r="R74" s="125">
        <f t="shared" si="14"/>
        <v>0</v>
      </c>
    </row>
    <row r="75" spans="1:18" ht="38.25" customHeight="1" x14ac:dyDescent="0.15">
      <c r="A75" s="455" t="s">
        <v>35</v>
      </c>
      <c r="B75" s="456"/>
      <c r="C75" s="457"/>
      <c r="D75" s="136">
        <v>18</v>
      </c>
      <c r="E75" s="136"/>
      <c r="F75" s="123"/>
      <c r="G75" s="123"/>
      <c r="H75" s="123"/>
      <c r="I75" s="123"/>
      <c r="J75" s="123"/>
      <c r="K75" s="123"/>
      <c r="L75" s="110">
        <f t="shared" si="15"/>
        <v>0</v>
      </c>
      <c r="M75" s="124">
        <f t="shared" si="16"/>
        <v>0</v>
      </c>
      <c r="N75" s="124"/>
      <c r="O75" s="123"/>
      <c r="P75" s="123"/>
      <c r="Q75" s="123">
        <v>2332</v>
      </c>
      <c r="R75" s="125">
        <f t="shared" si="14"/>
        <v>0</v>
      </c>
    </row>
    <row r="76" spans="1:18" ht="38.25" customHeight="1" x14ac:dyDescent="0.15">
      <c r="A76" s="455" t="s">
        <v>49</v>
      </c>
      <c r="B76" s="456"/>
      <c r="C76" s="457"/>
      <c r="D76" s="136">
        <v>18</v>
      </c>
      <c r="E76" s="136"/>
      <c r="F76" s="123"/>
      <c r="G76" s="123"/>
      <c r="H76" s="123"/>
      <c r="I76" s="123"/>
      <c r="J76" s="123"/>
      <c r="K76" s="123"/>
      <c r="L76" s="110">
        <f>SUM(F76+G76+H76+J76)</f>
        <v>0</v>
      </c>
      <c r="M76" s="124">
        <f t="shared" si="16"/>
        <v>0</v>
      </c>
      <c r="N76" s="124"/>
      <c r="O76" s="123"/>
      <c r="P76" s="123"/>
      <c r="Q76" s="123">
        <v>2570</v>
      </c>
      <c r="R76" s="125">
        <f t="shared" si="14"/>
        <v>0</v>
      </c>
    </row>
    <row r="77" spans="1:18" ht="38.25" customHeight="1" x14ac:dyDescent="0.15">
      <c r="A77" s="455" t="s">
        <v>36</v>
      </c>
      <c r="B77" s="456"/>
      <c r="C77" s="457"/>
      <c r="D77" s="136">
        <v>18</v>
      </c>
      <c r="E77" s="136"/>
      <c r="F77" s="123"/>
      <c r="G77" s="123"/>
      <c r="H77" s="123"/>
      <c r="I77" s="123"/>
      <c r="J77" s="123"/>
      <c r="K77" s="123"/>
      <c r="L77" s="110">
        <f t="shared" si="15"/>
        <v>0</v>
      </c>
      <c r="M77" s="124">
        <f t="shared" si="16"/>
        <v>0</v>
      </c>
      <c r="N77" s="124"/>
      <c r="O77" s="123"/>
      <c r="P77" s="123"/>
      <c r="Q77" s="123">
        <v>4700</v>
      </c>
      <c r="R77" s="125">
        <f t="shared" si="14"/>
        <v>0</v>
      </c>
    </row>
    <row r="78" spans="1:18" ht="38.25" customHeight="1" x14ac:dyDescent="0.15">
      <c r="A78" s="455" t="s">
        <v>84</v>
      </c>
      <c r="B78" s="456"/>
      <c r="C78" s="457"/>
      <c r="D78" s="136">
        <v>18</v>
      </c>
      <c r="E78" s="136"/>
      <c r="F78" s="123"/>
      <c r="G78" s="123"/>
      <c r="H78" s="123"/>
      <c r="I78" s="123"/>
      <c r="J78" s="123"/>
      <c r="K78" s="123"/>
      <c r="L78" s="110">
        <f t="shared" si="15"/>
        <v>0</v>
      </c>
      <c r="M78" s="124">
        <f t="shared" si="16"/>
        <v>0</v>
      </c>
      <c r="N78" s="124"/>
      <c r="O78" s="123"/>
      <c r="P78" s="123"/>
      <c r="Q78" s="123">
        <v>4700</v>
      </c>
      <c r="R78" s="125">
        <f t="shared" si="14"/>
        <v>0</v>
      </c>
    </row>
    <row r="79" spans="1:18" ht="38.25" customHeight="1" x14ac:dyDescent="0.15">
      <c r="A79" s="455" t="s">
        <v>235</v>
      </c>
      <c r="B79" s="456"/>
      <c r="C79" s="457"/>
      <c r="D79" s="136">
        <v>18</v>
      </c>
      <c r="E79" s="136"/>
      <c r="F79" s="123"/>
      <c r="G79" s="123"/>
      <c r="H79" s="123"/>
      <c r="I79" s="123"/>
      <c r="J79" s="123"/>
      <c r="K79" s="123"/>
      <c r="L79" s="110">
        <f>SUM(F79+G79+H79+J79)</f>
        <v>0</v>
      </c>
      <c r="M79" s="124">
        <f>SUM(I79+K79)</f>
        <v>0</v>
      </c>
      <c r="N79" s="124"/>
      <c r="O79" s="123"/>
      <c r="P79" s="123"/>
      <c r="Q79" s="123">
        <v>4824</v>
      </c>
      <c r="R79" s="125">
        <f>L79/Q79*100</f>
        <v>0</v>
      </c>
    </row>
    <row r="80" spans="1:18" ht="38.25" customHeight="1" x14ac:dyDescent="0.15">
      <c r="A80" s="455"/>
      <c r="B80" s="456"/>
      <c r="C80" s="457"/>
      <c r="D80" s="136"/>
      <c r="E80" s="136"/>
      <c r="F80" s="123"/>
      <c r="G80" s="123"/>
      <c r="H80" s="123"/>
      <c r="I80" s="123"/>
      <c r="J80" s="123"/>
      <c r="K80" s="123"/>
      <c r="L80" s="110"/>
      <c r="M80" s="124"/>
      <c r="N80" s="124"/>
      <c r="O80" s="123"/>
      <c r="P80" s="123"/>
      <c r="Q80" s="123"/>
      <c r="R80" s="125"/>
    </row>
    <row r="81" spans="1:18" ht="38.25" customHeight="1" x14ac:dyDescent="0.15">
      <c r="A81" s="455" t="s">
        <v>37</v>
      </c>
      <c r="B81" s="456"/>
      <c r="C81" s="457"/>
      <c r="D81" s="136">
        <v>27</v>
      </c>
      <c r="E81" s="136"/>
      <c r="F81" s="123"/>
      <c r="G81" s="123"/>
      <c r="H81" s="123"/>
      <c r="I81" s="123"/>
      <c r="J81" s="123"/>
      <c r="K81" s="123"/>
      <c r="L81" s="110">
        <f t="shared" si="15"/>
        <v>0</v>
      </c>
      <c r="M81" s="124">
        <f t="shared" si="16"/>
        <v>0</v>
      </c>
      <c r="N81" s="124"/>
      <c r="O81" s="123"/>
      <c r="P81" s="123"/>
      <c r="Q81" s="123">
        <v>6535</v>
      </c>
      <c r="R81" s="125">
        <f t="shared" si="14"/>
        <v>0</v>
      </c>
    </row>
    <row r="82" spans="1:18" ht="38.25" customHeight="1" x14ac:dyDescent="0.15">
      <c r="A82" s="455"/>
      <c r="B82" s="479"/>
      <c r="C82" s="528"/>
      <c r="D82" s="136"/>
      <c r="E82" s="136"/>
      <c r="F82" s="123"/>
      <c r="G82" s="123"/>
      <c r="H82" s="123"/>
      <c r="I82" s="123"/>
      <c r="J82" s="123"/>
      <c r="K82" s="123"/>
      <c r="L82" s="110"/>
      <c r="M82" s="110"/>
      <c r="N82" s="110"/>
      <c r="O82" s="123"/>
      <c r="P82" s="123"/>
      <c r="Q82" s="123"/>
      <c r="R82" s="125"/>
    </row>
    <row r="83" spans="1:18" ht="38.25" customHeight="1" x14ac:dyDescent="0.15">
      <c r="A83" s="455"/>
      <c r="B83" s="479"/>
      <c r="C83" s="528"/>
      <c r="D83" s="136"/>
      <c r="E83" s="136"/>
      <c r="F83" s="123"/>
      <c r="G83" s="123"/>
      <c r="H83" s="123"/>
      <c r="I83" s="123"/>
      <c r="J83" s="123"/>
      <c r="K83" s="123"/>
      <c r="L83" s="110"/>
      <c r="M83" s="110"/>
      <c r="N83" s="110"/>
      <c r="O83" s="123"/>
      <c r="P83" s="123"/>
      <c r="Q83" s="123"/>
      <c r="R83" s="125"/>
    </row>
    <row r="84" spans="1:18" ht="38.25" customHeight="1" x14ac:dyDescent="0.15">
      <c r="A84" s="455"/>
      <c r="B84" s="479"/>
      <c r="C84" s="528"/>
      <c r="D84" s="136"/>
      <c r="E84" s="136"/>
      <c r="F84" s="123"/>
      <c r="G84" s="123"/>
      <c r="H84" s="123"/>
      <c r="I84" s="123"/>
      <c r="J84" s="123"/>
      <c r="K84" s="123"/>
      <c r="L84" s="110"/>
      <c r="M84" s="110"/>
      <c r="N84" s="110"/>
      <c r="O84" s="123"/>
      <c r="P84" s="123"/>
      <c r="Q84" s="123"/>
      <c r="R84" s="125"/>
    </row>
    <row r="85" spans="1:18" ht="38.25" customHeight="1" x14ac:dyDescent="0.15">
      <c r="A85" s="455"/>
      <c r="B85" s="479"/>
      <c r="C85" s="528"/>
      <c r="D85" s="136"/>
      <c r="E85" s="136"/>
      <c r="F85" s="123"/>
      <c r="G85" s="123"/>
      <c r="H85" s="123"/>
      <c r="I85" s="123"/>
      <c r="J85" s="123"/>
      <c r="K85" s="123"/>
      <c r="L85" s="110"/>
      <c r="M85" s="110"/>
      <c r="N85" s="110"/>
      <c r="O85" s="123"/>
      <c r="P85" s="123"/>
      <c r="Q85" s="123"/>
      <c r="R85" s="125"/>
    </row>
    <row r="86" spans="1:18" ht="38.25" customHeight="1" x14ac:dyDescent="0.15">
      <c r="A86" s="494" t="s">
        <v>367</v>
      </c>
      <c r="B86" s="495"/>
      <c r="C86" s="496"/>
      <c r="D86" s="159">
        <f t="shared" ref="D86:Q86" si="17">SUM(D67:D81)</f>
        <v>288</v>
      </c>
      <c r="E86" s="160">
        <f t="shared" si="17"/>
        <v>0</v>
      </c>
      <c r="F86" s="128">
        <f t="shared" si="17"/>
        <v>0</v>
      </c>
      <c r="G86" s="128">
        <f t="shared" si="17"/>
        <v>0</v>
      </c>
      <c r="H86" s="128">
        <f t="shared" si="17"/>
        <v>0</v>
      </c>
      <c r="I86" s="128">
        <f t="shared" si="17"/>
        <v>0</v>
      </c>
      <c r="J86" s="128">
        <f t="shared" si="17"/>
        <v>0</v>
      </c>
      <c r="K86" s="128">
        <f t="shared" si="17"/>
        <v>0</v>
      </c>
      <c r="L86" s="128">
        <f t="shared" si="17"/>
        <v>0</v>
      </c>
      <c r="M86" s="128">
        <f t="shared" si="17"/>
        <v>0</v>
      </c>
      <c r="N86" s="128">
        <f t="shared" si="17"/>
        <v>0</v>
      </c>
      <c r="O86" s="128">
        <f t="shared" si="17"/>
        <v>0</v>
      </c>
      <c r="P86" s="128">
        <f t="shared" si="17"/>
        <v>0</v>
      </c>
      <c r="Q86" s="128">
        <f t="shared" si="17"/>
        <v>54764</v>
      </c>
      <c r="R86" s="129">
        <f>L86/Q86*100</f>
        <v>0</v>
      </c>
    </row>
    <row r="87" spans="1:18" ht="38.25" customHeight="1" x14ac:dyDescent="0.15">
      <c r="A87" s="500" t="s">
        <v>15</v>
      </c>
      <c r="B87" s="468"/>
      <c r="C87" s="501"/>
      <c r="D87" s="141"/>
      <c r="E87" s="141"/>
      <c r="F87" s="448" t="e">
        <f t="shared" ref="F87:K87" si="18">F86/$L$86*100</f>
        <v>#DIV/0!</v>
      </c>
      <c r="G87" s="448" t="e">
        <f t="shared" si="18"/>
        <v>#DIV/0!</v>
      </c>
      <c r="H87" s="448" t="e">
        <f t="shared" si="18"/>
        <v>#DIV/0!</v>
      </c>
      <c r="I87" s="448" t="e">
        <f t="shared" si="18"/>
        <v>#DIV/0!</v>
      </c>
      <c r="J87" s="448" t="e">
        <f t="shared" si="18"/>
        <v>#DIV/0!</v>
      </c>
      <c r="K87" s="448" t="e">
        <f t="shared" si="18"/>
        <v>#DIV/0!</v>
      </c>
      <c r="L87" s="117"/>
      <c r="M87" s="117"/>
      <c r="N87" s="117"/>
      <c r="O87" s="117"/>
      <c r="P87" s="117"/>
      <c r="Q87" s="110" t="s">
        <v>72</v>
      </c>
      <c r="R87" s="125"/>
    </row>
    <row r="88" spans="1:18" ht="38.25" customHeight="1" x14ac:dyDescent="0.15">
      <c r="A88" s="487" t="s">
        <v>16</v>
      </c>
      <c r="B88" s="488"/>
      <c r="C88" s="489"/>
      <c r="D88" s="141"/>
      <c r="E88" s="141"/>
      <c r="F88" s="117">
        <f>F86/14</f>
        <v>0</v>
      </c>
      <c r="G88" s="117">
        <f t="shared" ref="G88:P88" si="19">G86/14</f>
        <v>0</v>
      </c>
      <c r="H88" s="117">
        <f t="shared" si="19"/>
        <v>0</v>
      </c>
      <c r="I88" s="117">
        <f t="shared" si="19"/>
        <v>0</v>
      </c>
      <c r="J88" s="117">
        <f t="shared" si="19"/>
        <v>0</v>
      </c>
      <c r="K88" s="117">
        <f t="shared" si="19"/>
        <v>0</v>
      </c>
      <c r="L88" s="117">
        <f t="shared" si="19"/>
        <v>0</v>
      </c>
      <c r="M88" s="117">
        <f t="shared" si="19"/>
        <v>0</v>
      </c>
      <c r="N88" s="117">
        <f t="shared" si="19"/>
        <v>0</v>
      </c>
      <c r="O88" s="117">
        <f t="shared" si="19"/>
        <v>0</v>
      </c>
      <c r="P88" s="117">
        <f t="shared" si="19"/>
        <v>0</v>
      </c>
      <c r="Q88" s="110"/>
      <c r="R88" s="125"/>
    </row>
    <row r="89" spans="1:18" ht="38.25" customHeight="1" x14ac:dyDescent="0.15">
      <c r="A89" s="487" t="s">
        <v>17</v>
      </c>
      <c r="B89" s="488"/>
      <c r="C89" s="489"/>
      <c r="D89" s="141"/>
      <c r="E89" s="141"/>
      <c r="F89" s="117">
        <f>F86/$D$86*18</f>
        <v>0</v>
      </c>
      <c r="G89" s="117">
        <f t="shared" ref="G89:P89" si="20">G86/$D$86*18</f>
        <v>0</v>
      </c>
      <c r="H89" s="117">
        <f t="shared" si="20"/>
        <v>0</v>
      </c>
      <c r="I89" s="117">
        <f t="shared" si="20"/>
        <v>0</v>
      </c>
      <c r="J89" s="117">
        <f t="shared" si="20"/>
        <v>0</v>
      </c>
      <c r="K89" s="117">
        <f t="shared" si="20"/>
        <v>0</v>
      </c>
      <c r="L89" s="117">
        <f t="shared" si="20"/>
        <v>0</v>
      </c>
      <c r="M89" s="117">
        <f>M86/$D$86*18</f>
        <v>0</v>
      </c>
      <c r="N89" s="117">
        <f>N86/$D$86*18</f>
        <v>0</v>
      </c>
      <c r="O89" s="117">
        <f t="shared" si="20"/>
        <v>0</v>
      </c>
      <c r="P89" s="117">
        <f t="shared" si="20"/>
        <v>0</v>
      </c>
      <c r="Q89" s="110"/>
      <c r="R89" s="125"/>
    </row>
    <row r="90" spans="1:18" ht="38.25" customHeight="1" x14ac:dyDescent="0.15">
      <c r="A90" s="487" t="s">
        <v>60</v>
      </c>
      <c r="B90" s="488"/>
      <c r="C90" s="489"/>
      <c r="D90" s="341">
        <v>288</v>
      </c>
      <c r="E90" s="341">
        <v>425</v>
      </c>
      <c r="F90" s="339">
        <v>12768</v>
      </c>
      <c r="G90" s="339">
        <v>1707</v>
      </c>
      <c r="H90" s="339">
        <v>34852</v>
      </c>
      <c r="I90" s="340">
        <v>89</v>
      </c>
      <c r="J90" s="339">
        <v>5437</v>
      </c>
      <c r="K90" s="340">
        <v>69</v>
      </c>
      <c r="L90" s="300">
        <f>SUM(F90+G90+H90+J90)</f>
        <v>54764</v>
      </c>
      <c r="M90" s="300">
        <f>SUM(I90+K90)</f>
        <v>158</v>
      </c>
      <c r="N90" s="301">
        <v>40268</v>
      </c>
      <c r="O90" s="453">
        <v>13105</v>
      </c>
      <c r="P90" s="339"/>
      <c r="Q90" s="158" t="s">
        <v>252</v>
      </c>
      <c r="R90" s="150"/>
    </row>
    <row r="91" spans="1:18" ht="39" customHeight="1" x14ac:dyDescent="0.15">
      <c r="A91" s="458" t="s">
        <v>368</v>
      </c>
      <c r="B91" s="458"/>
      <c r="C91" s="458"/>
      <c r="D91" s="458"/>
      <c r="E91" s="458"/>
      <c r="F91" s="458"/>
      <c r="G91" s="458"/>
      <c r="H91" s="458"/>
      <c r="I91" s="458"/>
      <c r="J91" s="458"/>
      <c r="K91" s="458"/>
      <c r="L91" s="458"/>
      <c r="M91" s="458"/>
      <c r="N91" s="458"/>
      <c r="O91" s="458"/>
      <c r="P91" s="458"/>
      <c r="Q91" s="458"/>
      <c r="R91" s="458"/>
    </row>
    <row r="92" spans="1:18" ht="36.75" customHeight="1" x14ac:dyDescent="0.15">
      <c r="A92" s="505" t="s">
        <v>349</v>
      </c>
      <c r="B92" s="505"/>
      <c r="C92" s="505"/>
      <c r="D92" s="505"/>
      <c r="E92" s="505"/>
      <c r="F92" s="505"/>
      <c r="G92" s="505"/>
      <c r="H92" s="505"/>
      <c r="I92" s="505"/>
      <c r="J92" s="505"/>
      <c r="K92" s="505"/>
      <c r="L92" s="505"/>
      <c r="M92" s="505"/>
      <c r="N92" s="505"/>
      <c r="O92" s="505"/>
      <c r="P92" s="505"/>
      <c r="Q92" s="505"/>
      <c r="R92" s="74" t="s">
        <v>77</v>
      </c>
    </row>
    <row r="93" spans="1:18" ht="36.75" customHeight="1" x14ac:dyDescent="0.15">
      <c r="A93" s="17"/>
      <c r="B93" s="12"/>
      <c r="C93" s="50" t="s">
        <v>50</v>
      </c>
      <c r="D93" s="564" t="s">
        <v>82</v>
      </c>
      <c r="E93" s="564" t="s">
        <v>53</v>
      </c>
      <c r="F93" s="512" t="s">
        <v>100</v>
      </c>
      <c r="G93" s="513"/>
      <c r="H93" s="513"/>
      <c r="I93" s="513"/>
      <c r="J93" s="513"/>
      <c r="K93" s="513"/>
      <c r="L93" s="513"/>
      <c r="M93" s="513"/>
      <c r="N93" s="513"/>
      <c r="O93" s="513"/>
      <c r="P93" s="513"/>
      <c r="Q93" s="513"/>
      <c r="R93" s="514"/>
    </row>
    <row r="94" spans="1:18" ht="36.75" customHeight="1" x14ac:dyDescent="0.15">
      <c r="A94" s="18"/>
      <c r="B94" s="13"/>
      <c r="C94" s="51"/>
      <c r="D94" s="565"/>
      <c r="E94" s="565"/>
      <c r="F94" s="502" t="s">
        <v>0</v>
      </c>
      <c r="G94" s="481"/>
      <c r="H94" s="502" t="s">
        <v>1</v>
      </c>
      <c r="I94" s="503"/>
      <c r="J94" s="503"/>
      <c r="K94" s="481"/>
      <c r="L94" s="37"/>
      <c r="M94" s="510" t="s">
        <v>164</v>
      </c>
      <c r="N94" s="485" t="s">
        <v>168</v>
      </c>
      <c r="O94" s="485" t="s">
        <v>148</v>
      </c>
      <c r="P94" s="485" t="s">
        <v>150</v>
      </c>
      <c r="Q94" s="8"/>
      <c r="R94" s="39"/>
    </row>
    <row r="95" spans="1:18" ht="36.75" customHeight="1" x14ac:dyDescent="0.15">
      <c r="A95" s="26" t="s">
        <v>56</v>
      </c>
      <c r="B95" s="14"/>
      <c r="C95" s="52"/>
      <c r="D95" s="566"/>
      <c r="E95" s="566"/>
      <c r="F95" s="38" t="s">
        <v>2</v>
      </c>
      <c r="G95" s="38" t="s">
        <v>3</v>
      </c>
      <c r="H95" s="38" t="s">
        <v>2</v>
      </c>
      <c r="I95" s="151" t="s">
        <v>164</v>
      </c>
      <c r="J95" s="38" t="s">
        <v>3</v>
      </c>
      <c r="K95" s="151" t="s">
        <v>164</v>
      </c>
      <c r="L95" s="62" t="s">
        <v>4</v>
      </c>
      <c r="M95" s="511"/>
      <c r="N95" s="515"/>
      <c r="O95" s="515"/>
      <c r="P95" s="515"/>
      <c r="Q95" s="15" t="s">
        <v>5</v>
      </c>
      <c r="R95" s="28" t="s">
        <v>6</v>
      </c>
    </row>
    <row r="96" spans="1:18" ht="38.25" customHeight="1" x14ac:dyDescent="0.15">
      <c r="A96" s="504" t="s">
        <v>190</v>
      </c>
      <c r="B96" s="456"/>
      <c r="C96" s="457"/>
      <c r="D96" s="136">
        <v>18</v>
      </c>
      <c r="E96" s="136"/>
      <c r="F96" s="123"/>
      <c r="G96" s="123"/>
      <c r="H96" s="123"/>
      <c r="I96" s="123"/>
      <c r="J96" s="123"/>
      <c r="K96" s="123"/>
      <c r="L96" s="110">
        <f>SUM(F96+G96+H96+J96)</f>
        <v>0</v>
      </c>
      <c r="M96" s="124">
        <f>SUM(I96+K96)</f>
        <v>0</v>
      </c>
      <c r="N96" s="124"/>
      <c r="O96" s="123"/>
      <c r="P96" s="123"/>
      <c r="Q96" s="123">
        <v>4158</v>
      </c>
      <c r="R96" s="125">
        <f t="shared" ref="R96:R112" si="21">L96/Q96*100</f>
        <v>0</v>
      </c>
    </row>
    <row r="97" spans="1:18" ht="38.25" customHeight="1" x14ac:dyDescent="0.15">
      <c r="A97" s="504" t="s">
        <v>59</v>
      </c>
      <c r="B97" s="456"/>
      <c r="C97" s="457"/>
      <c r="D97" s="136">
        <v>18</v>
      </c>
      <c r="E97" s="136"/>
      <c r="F97" s="123"/>
      <c r="G97" s="123"/>
      <c r="H97" s="123"/>
      <c r="I97" s="123"/>
      <c r="J97" s="123"/>
      <c r="K97" s="123"/>
      <c r="L97" s="110">
        <f t="shared" ref="L97:L112" si="22">SUM(F97+G97+H97+J97)</f>
        <v>0</v>
      </c>
      <c r="M97" s="124">
        <f t="shared" ref="M97:M112" si="23">SUM(I97+K97)</f>
        <v>0</v>
      </c>
      <c r="N97" s="124"/>
      <c r="O97" s="123"/>
      <c r="P97" s="123"/>
      <c r="Q97" s="123">
        <v>4446</v>
      </c>
      <c r="R97" s="125">
        <f t="shared" si="21"/>
        <v>0</v>
      </c>
    </row>
    <row r="98" spans="1:18" ht="38.25" customHeight="1" x14ac:dyDescent="0.15">
      <c r="A98" s="455" t="s">
        <v>93</v>
      </c>
      <c r="B98" s="456"/>
      <c r="C98" s="457"/>
      <c r="D98" s="136">
        <v>36</v>
      </c>
      <c r="E98" s="136"/>
      <c r="F98" s="123"/>
      <c r="G98" s="123"/>
      <c r="H98" s="123"/>
      <c r="I98" s="123"/>
      <c r="J98" s="123"/>
      <c r="K98" s="123"/>
      <c r="L98" s="110">
        <f t="shared" si="22"/>
        <v>0</v>
      </c>
      <c r="M98" s="124">
        <f t="shared" si="23"/>
        <v>0</v>
      </c>
      <c r="N98" s="124"/>
      <c r="O98" s="123"/>
      <c r="P98" s="401"/>
      <c r="Q98" s="123">
        <v>5211</v>
      </c>
      <c r="R98" s="125">
        <f t="shared" si="21"/>
        <v>0</v>
      </c>
    </row>
    <row r="99" spans="1:18" ht="38.25" customHeight="1" x14ac:dyDescent="0.15">
      <c r="A99" s="455" t="s">
        <v>38</v>
      </c>
      <c r="B99" s="456"/>
      <c r="C99" s="457"/>
      <c r="D99" s="136">
        <v>18</v>
      </c>
      <c r="E99" s="136"/>
      <c r="F99" s="123"/>
      <c r="G99" s="123"/>
      <c r="H99" s="123"/>
      <c r="I99" s="123"/>
      <c r="J99" s="123"/>
      <c r="K99" s="123"/>
      <c r="L99" s="110">
        <f t="shared" si="22"/>
        <v>0</v>
      </c>
      <c r="M99" s="124">
        <f t="shared" si="23"/>
        <v>0</v>
      </c>
      <c r="N99" s="124"/>
      <c r="O99" s="123"/>
      <c r="P99" s="123"/>
      <c r="Q99" s="123">
        <v>5037</v>
      </c>
      <c r="R99" s="125">
        <f t="shared" si="21"/>
        <v>0</v>
      </c>
    </row>
    <row r="100" spans="1:18" ht="38.25" customHeight="1" x14ac:dyDescent="0.15">
      <c r="A100" s="504" t="s">
        <v>83</v>
      </c>
      <c r="B100" s="456"/>
      <c r="C100" s="457"/>
      <c r="D100" s="136">
        <v>18</v>
      </c>
      <c r="E100" s="136"/>
      <c r="F100" s="123"/>
      <c r="G100" s="123"/>
      <c r="H100" s="123"/>
      <c r="I100" s="123"/>
      <c r="J100" s="123"/>
      <c r="K100" s="123"/>
      <c r="L100" s="110">
        <f t="shared" si="22"/>
        <v>0</v>
      </c>
      <c r="M100" s="124">
        <f t="shared" si="23"/>
        <v>0</v>
      </c>
      <c r="N100" s="124"/>
      <c r="O100" s="123"/>
      <c r="P100" s="123"/>
      <c r="Q100" s="127">
        <v>3806</v>
      </c>
      <c r="R100" s="125">
        <f t="shared" si="21"/>
        <v>0</v>
      </c>
    </row>
    <row r="101" spans="1:18" ht="38.25" customHeight="1" x14ac:dyDescent="0.15">
      <c r="A101" s="504" t="s">
        <v>121</v>
      </c>
      <c r="B101" s="456"/>
      <c r="C101" s="457"/>
      <c r="D101" s="136">
        <v>27</v>
      </c>
      <c r="E101" s="136"/>
      <c r="F101" s="123"/>
      <c r="G101" s="123"/>
      <c r="H101" s="123"/>
      <c r="I101" s="123"/>
      <c r="J101" s="123"/>
      <c r="K101" s="123"/>
      <c r="L101" s="110">
        <f t="shared" si="22"/>
        <v>0</v>
      </c>
      <c r="M101" s="124">
        <f t="shared" si="23"/>
        <v>0</v>
      </c>
      <c r="N101" s="124"/>
      <c r="O101" s="123"/>
      <c r="P101" s="123"/>
      <c r="Q101" s="123">
        <v>7306</v>
      </c>
      <c r="R101" s="125">
        <f t="shared" si="21"/>
        <v>0</v>
      </c>
    </row>
    <row r="102" spans="1:18" ht="38.25" customHeight="1" x14ac:dyDescent="0.15">
      <c r="A102" s="504" t="s">
        <v>94</v>
      </c>
      <c r="B102" s="456"/>
      <c r="C102" s="457"/>
      <c r="D102" s="136">
        <v>18</v>
      </c>
      <c r="E102" s="136"/>
      <c r="F102" s="123"/>
      <c r="G102" s="123"/>
      <c r="H102" s="123"/>
      <c r="I102" s="123"/>
      <c r="J102" s="123"/>
      <c r="K102" s="123"/>
      <c r="L102" s="110">
        <f t="shared" si="22"/>
        <v>0</v>
      </c>
      <c r="M102" s="124">
        <f t="shared" si="23"/>
        <v>0</v>
      </c>
      <c r="N102" s="124"/>
      <c r="O102" s="123"/>
      <c r="P102" s="123"/>
      <c r="Q102" s="123">
        <v>3014</v>
      </c>
      <c r="R102" s="125">
        <f t="shared" si="21"/>
        <v>0</v>
      </c>
    </row>
    <row r="103" spans="1:18" ht="38.25" customHeight="1" x14ac:dyDescent="0.15">
      <c r="A103" s="455" t="s">
        <v>95</v>
      </c>
      <c r="B103" s="456"/>
      <c r="C103" s="457"/>
      <c r="D103" s="136">
        <v>36</v>
      </c>
      <c r="E103" s="136"/>
      <c r="F103" s="123"/>
      <c r="G103" s="123"/>
      <c r="H103" s="123"/>
      <c r="I103" s="123"/>
      <c r="J103" s="123"/>
      <c r="K103" s="123"/>
      <c r="L103" s="110">
        <f t="shared" si="22"/>
        <v>0</v>
      </c>
      <c r="M103" s="124">
        <f t="shared" si="23"/>
        <v>0</v>
      </c>
      <c r="N103" s="124"/>
      <c r="O103" s="123"/>
      <c r="P103" s="123"/>
      <c r="Q103" s="123">
        <v>4035</v>
      </c>
      <c r="R103" s="125">
        <f t="shared" si="21"/>
        <v>0</v>
      </c>
    </row>
    <row r="104" spans="1:18" ht="38.25" customHeight="1" x14ac:dyDescent="0.15">
      <c r="A104" s="455" t="s">
        <v>91</v>
      </c>
      <c r="B104" s="456"/>
      <c r="C104" s="457"/>
      <c r="D104" s="136">
        <v>18</v>
      </c>
      <c r="E104" s="136"/>
      <c r="F104" s="123"/>
      <c r="G104" s="123"/>
      <c r="H104" s="123"/>
      <c r="I104" s="123"/>
      <c r="J104" s="123"/>
      <c r="K104" s="123"/>
      <c r="L104" s="110">
        <f t="shared" si="22"/>
        <v>0</v>
      </c>
      <c r="M104" s="124">
        <f t="shared" si="23"/>
        <v>0</v>
      </c>
      <c r="N104" s="124"/>
      <c r="O104" s="123"/>
      <c r="P104" s="123"/>
      <c r="Q104" s="123">
        <v>3010</v>
      </c>
      <c r="R104" s="125">
        <f t="shared" si="21"/>
        <v>0</v>
      </c>
    </row>
    <row r="105" spans="1:18" ht="38.25" customHeight="1" x14ac:dyDescent="0.15">
      <c r="A105" s="455" t="s">
        <v>132</v>
      </c>
      <c r="B105" s="456"/>
      <c r="C105" s="457"/>
      <c r="D105" s="136">
        <v>18</v>
      </c>
      <c r="E105" s="136"/>
      <c r="F105" s="123"/>
      <c r="G105" s="123"/>
      <c r="H105" s="123"/>
      <c r="I105" s="123"/>
      <c r="J105" s="123"/>
      <c r="K105" s="123"/>
      <c r="L105" s="110">
        <f t="shared" si="22"/>
        <v>0</v>
      </c>
      <c r="M105" s="124">
        <f t="shared" si="23"/>
        <v>0</v>
      </c>
      <c r="N105" s="124"/>
      <c r="O105" s="123"/>
      <c r="P105" s="123"/>
      <c r="Q105" s="123">
        <v>4784</v>
      </c>
      <c r="R105" s="125">
        <f t="shared" si="21"/>
        <v>0</v>
      </c>
    </row>
    <row r="106" spans="1:18" ht="38.25" customHeight="1" x14ac:dyDescent="0.15">
      <c r="A106" s="455" t="s">
        <v>39</v>
      </c>
      <c r="B106" s="456"/>
      <c r="C106" s="457"/>
      <c r="D106" s="136">
        <v>27</v>
      </c>
      <c r="E106" s="136"/>
      <c r="F106" s="123"/>
      <c r="G106" s="123"/>
      <c r="H106" s="123"/>
      <c r="I106" s="123"/>
      <c r="J106" s="123"/>
      <c r="K106" s="123"/>
      <c r="L106" s="110">
        <f t="shared" si="22"/>
        <v>0</v>
      </c>
      <c r="M106" s="124">
        <f t="shared" si="23"/>
        <v>0</v>
      </c>
      <c r="N106" s="124"/>
      <c r="O106" s="123"/>
      <c r="P106" s="123"/>
      <c r="Q106" s="123">
        <v>4647</v>
      </c>
      <c r="R106" s="125">
        <f t="shared" si="21"/>
        <v>0</v>
      </c>
    </row>
    <row r="107" spans="1:18" ht="38.25" customHeight="1" x14ac:dyDescent="0.15">
      <c r="A107" s="455" t="s">
        <v>40</v>
      </c>
      <c r="B107" s="456"/>
      <c r="C107" s="457"/>
      <c r="D107" s="136">
        <v>27</v>
      </c>
      <c r="E107" s="136"/>
      <c r="F107" s="123"/>
      <c r="G107" s="123"/>
      <c r="H107" s="123"/>
      <c r="I107" s="123"/>
      <c r="J107" s="123"/>
      <c r="K107" s="123"/>
      <c r="L107" s="110">
        <f t="shared" si="22"/>
        <v>0</v>
      </c>
      <c r="M107" s="124">
        <f t="shared" si="23"/>
        <v>0</v>
      </c>
      <c r="N107" s="124"/>
      <c r="O107" s="123"/>
      <c r="P107" s="123"/>
      <c r="Q107" s="123">
        <v>4725</v>
      </c>
      <c r="R107" s="125">
        <f t="shared" si="21"/>
        <v>0</v>
      </c>
    </row>
    <row r="108" spans="1:18" ht="38.25" customHeight="1" x14ac:dyDescent="0.15">
      <c r="A108" s="455" t="s">
        <v>41</v>
      </c>
      <c r="B108" s="456"/>
      <c r="C108" s="457"/>
      <c r="D108" s="136">
        <v>18</v>
      </c>
      <c r="E108" s="136"/>
      <c r="F108" s="123"/>
      <c r="G108" s="123"/>
      <c r="H108" s="123"/>
      <c r="I108" s="123"/>
      <c r="J108" s="123"/>
      <c r="K108" s="123"/>
      <c r="L108" s="110">
        <f t="shared" si="22"/>
        <v>0</v>
      </c>
      <c r="M108" s="124">
        <f t="shared" si="23"/>
        <v>0</v>
      </c>
      <c r="N108" s="124"/>
      <c r="O108" s="123"/>
      <c r="P108" s="123"/>
      <c r="Q108" s="123">
        <v>3845</v>
      </c>
      <c r="R108" s="125">
        <f t="shared" si="21"/>
        <v>0</v>
      </c>
    </row>
    <row r="109" spans="1:18" ht="38.25" customHeight="1" x14ac:dyDescent="0.15">
      <c r="A109" s="455" t="s">
        <v>42</v>
      </c>
      <c r="B109" s="456"/>
      <c r="C109" s="457"/>
      <c r="D109" s="136">
        <v>18</v>
      </c>
      <c r="E109" s="136"/>
      <c r="F109" s="123"/>
      <c r="G109" s="123"/>
      <c r="H109" s="123"/>
      <c r="I109" s="123"/>
      <c r="J109" s="123"/>
      <c r="K109" s="123"/>
      <c r="L109" s="110">
        <f t="shared" si="22"/>
        <v>0</v>
      </c>
      <c r="M109" s="124">
        <f t="shared" si="23"/>
        <v>0</v>
      </c>
      <c r="N109" s="124"/>
      <c r="O109" s="123"/>
      <c r="P109" s="123"/>
      <c r="Q109" s="123">
        <v>2077</v>
      </c>
      <c r="R109" s="125">
        <f t="shared" si="21"/>
        <v>0</v>
      </c>
    </row>
    <row r="110" spans="1:18" ht="38.25" customHeight="1" x14ac:dyDescent="0.15">
      <c r="A110" s="455" t="s">
        <v>43</v>
      </c>
      <c r="B110" s="456"/>
      <c r="C110" s="457"/>
      <c r="D110" s="136">
        <v>27</v>
      </c>
      <c r="E110" s="136"/>
      <c r="F110" s="123"/>
      <c r="G110" s="123"/>
      <c r="H110" s="123"/>
      <c r="I110" s="123"/>
      <c r="J110" s="123"/>
      <c r="K110" s="123"/>
      <c r="L110" s="110">
        <f t="shared" si="22"/>
        <v>0</v>
      </c>
      <c r="M110" s="124">
        <f t="shared" si="23"/>
        <v>0</v>
      </c>
      <c r="N110" s="124"/>
      <c r="O110" s="123"/>
      <c r="P110" s="123"/>
      <c r="Q110" s="123">
        <v>5308</v>
      </c>
      <c r="R110" s="125">
        <f t="shared" si="21"/>
        <v>0</v>
      </c>
    </row>
    <row r="111" spans="1:18" ht="38.25" customHeight="1" x14ac:dyDescent="0.15">
      <c r="A111" s="455" t="s">
        <v>44</v>
      </c>
      <c r="B111" s="456"/>
      <c r="C111" s="457"/>
      <c r="D111" s="136">
        <v>18</v>
      </c>
      <c r="E111" s="136"/>
      <c r="F111" s="123"/>
      <c r="G111" s="123"/>
      <c r="H111" s="123"/>
      <c r="I111" s="123"/>
      <c r="J111" s="123"/>
      <c r="K111" s="123"/>
      <c r="L111" s="110">
        <f t="shared" si="22"/>
        <v>0</v>
      </c>
      <c r="M111" s="124">
        <f t="shared" si="23"/>
        <v>0</v>
      </c>
      <c r="N111" s="124"/>
      <c r="O111" s="123"/>
      <c r="P111" s="123"/>
      <c r="Q111" s="123">
        <v>4356</v>
      </c>
      <c r="R111" s="125">
        <f t="shared" si="21"/>
        <v>0</v>
      </c>
    </row>
    <row r="112" spans="1:18" ht="38.25" customHeight="1" x14ac:dyDescent="0.15">
      <c r="A112" s="455" t="s">
        <v>46</v>
      </c>
      <c r="B112" s="456"/>
      <c r="C112" s="457"/>
      <c r="D112" s="136">
        <v>18</v>
      </c>
      <c r="E112" s="136"/>
      <c r="F112" s="123"/>
      <c r="G112" s="123"/>
      <c r="H112" s="123"/>
      <c r="I112" s="123"/>
      <c r="J112" s="123"/>
      <c r="K112" s="123"/>
      <c r="L112" s="110">
        <f t="shared" si="22"/>
        <v>0</v>
      </c>
      <c r="M112" s="124">
        <f t="shared" si="23"/>
        <v>0</v>
      </c>
      <c r="N112" s="124"/>
      <c r="O112" s="123"/>
      <c r="P112" s="123"/>
      <c r="Q112" s="123">
        <v>3135</v>
      </c>
      <c r="R112" s="154">
        <f t="shared" si="21"/>
        <v>0</v>
      </c>
    </row>
    <row r="113" spans="1:18" ht="38.25" customHeight="1" x14ac:dyDescent="0.15">
      <c r="A113" s="455"/>
      <c r="B113" s="479"/>
      <c r="C113" s="528"/>
      <c r="D113" s="140" t="s">
        <v>19</v>
      </c>
      <c r="E113" s="140"/>
      <c r="F113" s="147" t="s">
        <v>19</v>
      </c>
      <c r="G113" s="147" t="s">
        <v>19</v>
      </c>
      <c r="H113" s="147" t="s">
        <v>19</v>
      </c>
      <c r="I113" s="147"/>
      <c r="J113" s="147" t="s">
        <v>19</v>
      </c>
      <c r="K113" s="147"/>
      <c r="L113" s="148" t="s">
        <v>14</v>
      </c>
      <c r="M113" s="148"/>
      <c r="N113" s="148"/>
      <c r="O113" s="123"/>
      <c r="P113" s="123"/>
      <c r="Q113" s="147" t="s">
        <v>14</v>
      </c>
      <c r="R113" s="149" t="s">
        <v>14</v>
      </c>
    </row>
    <row r="114" spans="1:18" ht="38.25" customHeight="1" x14ac:dyDescent="0.15">
      <c r="A114" s="455"/>
      <c r="B114" s="479"/>
      <c r="C114" s="528"/>
      <c r="D114" s="140"/>
      <c r="E114" s="140"/>
      <c r="F114" s="147"/>
      <c r="G114" s="147"/>
      <c r="H114" s="147"/>
      <c r="I114" s="147"/>
      <c r="J114" s="147"/>
      <c r="K114" s="147"/>
      <c r="L114" s="148"/>
      <c r="M114" s="148"/>
      <c r="N114" s="148"/>
      <c r="O114" s="123"/>
      <c r="P114" s="123"/>
      <c r="Q114" s="147"/>
      <c r="R114" s="149"/>
    </row>
    <row r="115" spans="1:18" ht="38.25" customHeight="1" x14ac:dyDescent="0.15">
      <c r="A115" s="455"/>
      <c r="B115" s="479"/>
      <c r="C115" s="528"/>
      <c r="D115" s="140"/>
      <c r="E115" s="140"/>
      <c r="F115" s="147"/>
      <c r="G115" s="147"/>
      <c r="H115" s="147"/>
      <c r="I115" s="147"/>
      <c r="J115" s="147"/>
      <c r="K115" s="147"/>
      <c r="L115" s="148"/>
      <c r="M115" s="148"/>
      <c r="N115" s="148"/>
      <c r="O115" s="123"/>
      <c r="P115" s="123"/>
      <c r="Q115" s="147"/>
      <c r="R115" s="149"/>
    </row>
    <row r="116" spans="1:18" ht="38.25" customHeight="1" x14ac:dyDescent="0.15">
      <c r="A116" s="455"/>
      <c r="B116" s="479"/>
      <c r="C116" s="528"/>
      <c r="D116" s="140"/>
      <c r="E116" s="140"/>
      <c r="F116" s="147"/>
      <c r="G116" s="147"/>
      <c r="H116" s="147"/>
      <c r="I116" s="147"/>
      <c r="J116" s="147"/>
      <c r="K116" s="147"/>
      <c r="L116" s="148"/>
      <c r="M116" s="148"/>
      <c r="N116" s="148"/>
      <c r="O116" s="123"/>
      <c r="P116" s="123"/>
      <c r="Q116" s="147"/>
      <c r="R116" s="149"/>
    </row>
    <row r="117" spans="1:18" ht="38.25" customHeight="1" x14ac:dyDescent="0.15">
      <c r="A117" s="494" t="s">
        <v>360</v>
      </c>
      <c r="B117" s="495"/>
      <c r="C117" s="496"/>
      <c r="D117" s="159">
        <f t="shared" ref="D117:Q117" si="24">SUM(D96:D112)</f>
        <v>378</v>
      </c>
      <c r="E117" s="160">
        <f t="shared" si="24"/>
        <v>0</v>
      </c>
      <c r="F117" s="128">
        <f t="shared" si="24"/>
        <v>0</v>
      </c>
      <c r="G117" s="128">
        <f t="shared" si="24"/>
        <v>0</v>
      </c>
      <c r="H117" s="128">
        <f t="shared" si="24"/>
        <v>0</v>
      </c>
      <c r="I117" s="128">
        <f t="shared" si="24"/>
        <v>0</v>
      </c>
      <c r="J117" s="128">
        <f t="shared" si="24"/>
        <v>0</v>
      </c>
      <c r="K117" s="128">
        <f t="shared" si="24"/>
        <v>0</v>
      </c>
      <c r="L117" s="128">
        <f t="shared" si="24"/>
        <v>0</v>
      </c>
      <c r="M117" s="128">
        <f t="shared" si="24"/>
        <v>0</v>
      </c>
      <c r="N117" s="128">
        <f t="shared" si="24"/>
        <v>0</v>
      </c>
      <c r="O117" s="128">
        <f t="shared" si="24"/>
        <v>0</v>
      </c>
      <c r="P117" s="128">
        <f t="shared" si="24"/>
        <v>0</v>
      </c>
      <c r="Q117" s="128">
        <f t="shared" si="24"/>
        <v>72900</v>
      </c>
      <c r="R117" s="129">
        <f>L117/Q117*100</f>
        <v>0</v>
      </c>
    </row>
    <row r="118" spans="1:18" ht="38.25" customHeight="1" x14ac:dyDescent="0.15">
      <c r="A118" s="500" t="s">
        <v>15</v>
      </c>
      <c r="B118" s="468"/>
      <c r="C118" s="501"/>
      <c r="D118" s="141"/>
      <c r="E118" s="141"/>
      <c r="F118" s="448" t="e">
        <f t="shared" ref="F118:K118" si="25">F117/$L$117*100</f>
        <v>#DIV/0!</v>
      </c>
      <c r="G118" s="448" t="e">
        <f t="shared" si="25"/>
        <v>#DIV/0!</v>
      </c>
      <c r="H118" s="448" t="e">
        <f t="shared" si="25"/>
        <v>#DIV/0!</v>
      </c>
      <c r="I118" s="448" t="e">
        <f t="shared" si="25"/>
        <v>#DIV/0!</v>
      </c>
      <c r="J118" s="448" t="e">
        <f t="shared" si="25"/>
        <v>#DIV/0!</v>
      </c>
      <c r="K118" s="448" t="e">
        <f t="shared" si="25"/>
        <v>#DIV/0!</v>
      </c>
      <c r="L118" s="448"/>
      <c r="M118" s="448"/>
      <c r="N118" s="448"/>
      <c r="O118" s="117"/>
      <c r="P118" s="117"/>
      <c r="Q118" s="110" t="s">
        <v>72</v>
      </c>
      <c r="R118" s="125"/>
    </row>
    <row r="119" spans="1:18" ht="38.25" customHeight="1" x14ac:dyDescent="0.15">
      <c r="A119" s="487" t="s">
        <v>16</v>
      </c>
      <c r="B119" s="488"/>
      <c r="C119" s="489"/>
      <c r="D119" s="141"/>
      <c r="E119" s="141"/>
      <c r="F119" s="117">
        <f>F117/17</f>
        <v>0</v>
      </c>
      <c r="G119" s="117">
        <f t="shared" ref="G119:P119" si="26">G117/17</f>
        <v>0</v>
      </c>
      <c r="H119" s="117">
        <f t="shared" si="26"/>
        <v>0</v>
      </c>
      <c r="I119" s="117">
        <f t="shared" si="26"/>
        <v>0</v>
      </c>
      <c r="J119" s="117">
        <f t="shared" si="26"/>
        <v>0</v>
      </c>
      <c r="K119" s="117">
        <f t="shared" si="26"/>
        <v>0</v>
      </c>
      <c r="L119" s="117">
        <f t="shared" si="26"/>
        <v>0</v>
      </c>
      <c r="M119" s="117">
        <f t="shared" si="26"/>
        <v>0</v>
      </c>
      <c r="N119" s="117">
        <f t="shared" si="26"/>
        <v>0</v>
      </c>
      <c r="O119" s="117">
        <f t="shared" si="26"/>
        <v>0</v>
      </c>
      <c r="P119" s="117">
        <f t="shared" si="26"/>
        <v>0</v>
      </c>
      <c r="Q119" s="110"/>
      <c r="R119" s="125"/>
    </row>
    <row r="120" spans="1:18" ht="38.25" customHeight="1" x14ac:dyDescent="0.15">
      <c r="A120" s="487" t="s">
        <v>17</v>
      </c>
      <c r="B120" s="488"/>
      <c r="C120" s="489"/>
      <c r="D120" s="141"/>
      <c r="E120" s="141"/>
      <c r="F120" s="117">
        <f>F117/$D$117*18</f>
        <v>0</v>
      </c>
      <c r="G120" s="117">
        <f t="shared" ref="G120:P120" si="27">G117/$D$117*18</f>
        <v>0</v>
      </c>
      <c r="H120" s="117">
        <f t="shared" si="27"/>
        <v>0</v>
      </c>
      <c r="I120" s="117">
        <f t="shared" si="27"/>
        <v>0</v>
      </c>
      <c r="J120" s="117">
        <f t="shared" si="27"/>
        <v>0</v>
      </c>
      <c r="K120" s="117">
        <f t="shared" si="27"/>
        <v>0</v>
      </c>
      <c r="L120" s="117">
        <f t="shared" si="27"/>
        <v>0</v>
      </c>
      <c r="M120" s="117">
        <f t="shared" si="27"/>
        <v>0</v>
      </c>
      <c r="N120" s="117">
        <f t="shared" si="27"/>
        <v>0</v>
      </c>
      <c r="O120" s="117">
        <f t="shared" si="27"/>
        <v>0</v>
      </c>
      <c r="P120" s="117">
        <f t="shared" si="27"/>
        <v>0</v>
      </c>
      <c r="Q120" s="110"/>
      <c r="R120" s="125"/>
    </row>
    <row r="121" spans="1:18" ht="38.25" customHeight="1" x14ac:dyDescent="0.15">
      <c r="A121" s="487" t="s">
        <v>60</v>
      </c>
      <c r="B121" s="488"/>
      <c r="C121" s="489"/>
      <c r="D121" s="250">
        <v>378</v>
      </c>
      <c r="E121" s="250">
        <v>517</v>
      </c>
      <c r="F121" s="131">
        <v>23832</v>
      </c>
      <c r="G121" s="131">
        <v>2386</v>
      </c>
      <c r="H121" s="131">
        <v>41391</v>
      </c>
      <c r="I121" s="132">
        <v>35</v>
      </c>
      <c r="J121" s="131">
        <v>5291</v>
      </c>
      <c r="K121" s="132">
        <v>16</v>
      </c>
      <c r="L121" s="183">
        <f>SUM(F121+G121+H121+J121)</f>
        <v>72900</v>
      </c>
      <c r="M121" s="183">
        <f>SUM(I121+K121)</f>
        <v>51</v>
      </c>
      <c r="N121" s="223">
        <v>51853</v>
      </c>
      <c r="O121" s="131">
        <v>341</v>
      </c>
      <c r="P121" s="131">
        <v>19757</v>
      </c>
      <c r="Q121" s="158"/>
      <c r="R121" s="150"/>
    </row>
    <row r="122" spans="1:18" ht="38.25" customHeight="1" x14ac:dyDescent="0.15">
      <c r="A122" s="556"/>
      <c r="B122" s="556"/>
      <c r="C122" s="556"/>
      <c r="D122" s="556"/>
      <c r="E122" s="556"/>
      <c r="F122" s="556"/>
      <c r="G122" s="556"/>
      <c r="H122" s="556"/>
      <c r="I122" s="556"/>
      <c r="J122" s="556"/>
      <c r="K122" s="556"/>
      <c r="L122" s="556"/>
      <c r="M122" s="556"/>
      <c r="N122" s="556"/>
      <c r="O122" s="556"/>
      <c r="P122" s="556"/>
      <c r="Q122" s="556"/>
      <c r="R122" s="556"/>
    </row>
    <row r="123" spans="1:18" ht="40.5" customHeight="1" thickBot="1" x14ac:dyDescent="0.2">
      <c r="A123" s="558" t="s">
        <v>350</v>
      </c>
      <c r="B123" s="558"/>
      <c r="C123" s="558"/>
      <c r="D123" s="558"/>
      <c r="E123" s="558"/>
      <c r="F123" s="558"/>
      <c r="G123" s="558"/>
      <c r="H123" s="558"/>
      <c r="I123" s="558"/>
      <c r="J123" s="558"/>
      <c r="K123" s="558"/>
      <c r="L123" s="558"/>
      <c r="M123" s="558"/>
      <c r="N123" s="558"/>
      <c r="O123" s="558"/>
      <c r="P123" s="558"/>
      <c r="Q123" s="558"/>
      <c r="R123" s="75" t="s">
        <v>77</v>
      </c>
    </row>
    <row r="124" spans="1:18" ht="40.5" customHeight="1" x14ac:dyDescent="0.15">
      <c r="A124" s="40"/>
      <c r="B124" s="41"/>
      <c r="C124" s="33" t="s">
        <v>50</v>
      </c>
      <c r="D124" s="570" t="s">
        <v>82</v>
      </c>
      <c r="E124" s="567" t="s">
        <v>53</v>
      </c>
      <c r="F124" s="492" t="s">
        <v>100</v>
      </c>
      <c r="G124" s="492"/>
      <c r="H124" s="492"/>
      <c r="I124" s="492"/>
      <c r="J124" s="492"/>
      <c r="K124" s="492"/>
      <c r="L124" s="492"/>
      <c r="M124" s="492"/>
      <c r="N124" s="492"/>
      <c r="O124" s="492"/>
      <c r="P124" s="492"/>
      <c r="Q124" s="492"/>
      <c r="R124" s="493"/>
    </row>
    <row r="125" spans="1:18" ht="40.5" customHeight="1" x14ac:dyDescent="0.15">
      <c r="A125" s="43"/>
      <c r="B125" s="13"/>
      <c r="C125" s="53"/>
      <c r="D125" s="571"/>
      <c r="E125" s="568"/>
      <c r="F125" s="503" t="s">
        <v>0</v>
      </c>
      <c r="G125" s="481"/>
      <c r="H125" s="502" t="s">
        <v>1</v>
      </c>
      <c r="I125" s="503"/>
      <c r="J125" s="503"/>
      <c r="K125" s="481"/>
      <c r="L125" s="37"/>
      <c r="M125" s="510" t="s">
        <v>164</v>
      </c>
      <c r="N125" s="485" t="s">
        <v>168</v>
      </c>
      <c r="O125" s="485" t="s">
        <v>148</v>
      </c>
      <c r="P125" s="485" t="s">
        <v>150</v>
      </c>
      <c r="Q125" s="8"/>
      <c r="R125" s="44"/>
    </row>
    <row r="126" spans="1:18" ht="40.5" customHeight="1" thickBot="1" x14ac:dyDescent="0.2">
      <c r="A126" s="34" t="s">
        <v>56</v>
      </c>
      <c r="B126" s="45"/>
      <c r="C126" s="54"/>
      <c r="D126" s="572"/>
      <c r="E126" s="569"/>
      <c r="F126" s="48" t="s">
        <v>2</v>
      </c>
      <c r="G126" s="46" t="s">
        <v>3</v>
      </c>
      <c r="H126" s="46" t="s">
        <v>2</v>
      </c>
      <c r="I126" s="152" t="s">
        <v>164</v>
      </c>
      <c r="J126" s="46" t="s">
        <v>3</v>
      </c>
      <c r="K126" s="152" t="s">
        <v>164</v>
      </c>
      <c r="L126" s="78" t="s">
        <v>4</v>
      </c>
      <c r="M126" s="533"/>
      <c r="N126" s="486"/>
      <c r="O126" s="486"/>
      <c r="P126" s="486"/>
      <c r="Q126" s="11" t="s">
        <v>5</v>
      </c>
      <c r="R126" s="47" t="s">
        <v>6</v>
      </c>
    </row>
    <row r="127" spans="1:18" ht="40.5" customHeight="1" x14ac:dyDescent="0.15">
      <c r="A127" s="477" t="s">
        <v>283</v>
      </c>
      <c r="B127" s="478"/>
      <c r="C127" s="478"/>
      <c r="D127" s="142">
        <f xml:space="preserve"> D27</f>
        <v>495</v>
      </c>
      <c r="E127" s="155">
        <f xml:space="preserve"> E27</f>
        <v>0</v>
      </c>
      <c r="F127" s="109">
        <f t="shared" ref="F127:R127" si="28">F27</f>
        <v>0</v>
      </c>
      <c r="G127" s="110">
        <f t="shared" si="28"/>
        <v>0</v>
      </c>
      <c r="H127" s="110">
        <f t="shared" si="28"/>
        <v>0</v>
      </c>
      <c r="I127" s="110">
        <f t="shared" si="28"/>
        <v>0</v>
      </c>
      <c r="J127" s="110">
        <f t="shared" si="28"/>
        <v>0</v>
      </c>
      <c r="K127" s="110">
        <f t="shared" si="28"/>
        <v>0</v>
      </c>
      <c r="L127" s="110">
        <f t="shared" si="28"/>
        <v>0</v>
      </c>
      <c r="M127" s="110">
        <f t="shared" si="28"/>
        <v>0</v>
      </c>
      <c r="N127" s="110">
        <f t="shared" si="28"/>
        <v>0</v>
      </c>
      <c r="O127" s="110">
        <f t="shared" si="28"/>
        <v>0</v>
      </c>
      <c r="P127" s="110">
        <f t="shared" si="28"/>
        <v>0</v>
      </c>
      <c r="Q127" s="110">
        <f t="shared" si="28"/>
        <v>79198</v>
      </c>
      <c r="R127" s="111">
        <f t="shared" si="28"/>
        <v>0</v>
      </c>
    </row>
    <row r="128" spans="1:18" ht="40.5" customHeight="1" x14ac:dyDescent="0.15">
      <c r="A128" s="474" t="s">
        <v>68</v>
      </c>
      <c r="B128" s="476"/>
      <c r="C128" s="539"/>
      <c r="D128" s="142"/>
      <c r="E128" s="143"/>
      <c r="F128" s="449" t="e">
        <f t="shared" ref="F128:K131" si="29">F28</f>
        <v>#DIV/0!</v>
      </c>
      <c r="G128" s="450" t="e">
        <f t="shared" si="29"/>
        <v>#DIV/0!</v>
      </c>
      <c r="H128" s="450" t="e">
        <f t="shared" si="29"/>
        <v>#DIV/0!</v>
      </c>
      <c r="I128" s="450" t="e">
        <f t="shared" si="29"/>
        <v>#DIV/0!</v>
      </c>
      <c r="J128" s="450" t="e">
        <f t="shared" si="29"/>
        <v>#DIV/0!</v>
      </c>
      <c r="K128" s="450" t="e">
        <f t="shared" si="29"/>
        <v>#DIV/0!</v>
      </c>
      <c r="L128" s="110"/>
      <c r="M128" s="110"/>
      <c r="N128" s="110"/>
      <c r="O128" s="110"/>
      <c r="P128" s="110"/>
      <c r="Q128" s="110"/>
      <c r="R128" s="111"/>
    </row>
    <row r="129" spans="1:18" ht="40.5" customHeight="1" x14ac:dyDescent="0.15">
      <c r="A129" s="471" t="s">
        <v>69</v>
      </c>
      <c r="B129" s="470"/>
      <c r="C129" s="538"/>
      <c r="D129" s="142"/>
      <c r="E129" s="143"/>
      <c r="F129" s="109">
        <f t="shared" si="29"/>
        <v>0</v>
      </c>
      <c r="G129" s="110">
        <f t="shared" si="29"/>
        <v>0</v>
      </c>
      <c r="H129" s="110">
        <f t="shared" si="29"/>
        <v>0</v>
      </c>
      <c r="I129" s="110">
        <f t="shared" si="29"/>
        <v>0</v>
      </c>
      <c r="J129" s="110">
        <f t="shared" si="29"/>
        <v>0</v>
      </c>
      <c r="K129" s="110">
        <f t="shared" si="29"/>
        <v>0</v>
      </c>
      <c r="L129" s="110">
        <f t="shared" ref="L129:P131" si="30">L29</f>
        <v>0</v>
      </c>
      <c r="M129" s="110">
        <f t="shared" si="30"/>
        <v>0</v>
      </c>
      <c r="N129" s="110">
        <f t="shared" si="30"/>
        <v>0</v>
      </c>
      <c r="O129" s="110">
        <f t="shared" si="30"/>
        <v>0</v>
      </c>
      <c r="P129" s="110">
        <f t="shared" si="30"/>
        <v>0</v>
      </c>
      <c r="Q129" s="110"/>
      <c r="R129" s="111"/>
    </row>
    <row r="130" spans="1:18" ht="40.5" customHeight="1" x14ac:dyDescent="0.15">
      <c r="A130" s="471" t="s">
        <v>70</v>
      </c>
      <c r="B130" s="470"/>
      <c r="C130" s="538"/>
      <c r="D130" s="142"/>
      <c r="E130" s="143"/>
      <c r="F130" s="109">
        <f t="shared" si="29"/>
        <v>0</v>
      </c>
      <c r="G130" s="110">
        <f t="shared" si="29"/>
        <v>0</v>
      </c>
      <c r="H130" s="110">
        <f t="shared" si="29"/>
        <v>0</v>
      </c>
      <c r="I130" s="110">
        <f t="shared" si="29"/>
        <v>0</v>
      </c>
      <c r="J130" s="110">
        <f t="shared" si="29"/>
        <v>0</v>
      </c>
      <c r="K130" s="110">
        <f t="shared" si="29"/>
        <v>0</v>
      </c>
      <c r="L130" s="110">
        <f t="shared" si="30"/>
        <v>0</v>
      </c>
      <c r="M130" s="110">
        <f t="shared" si="30"/>
        <v>0</v>
      </c>
      <c r="N130" s="110">
        <f t="shared" si="30"/>
        <v>0</v>
      </c>
      <c r="O130" s="110">
        <f t="shared" si="30"/>
        <v>0</v>
      </c>
      <c r="P130" s="110">
        <f t="shared" si="30"/>
        <v>0</v>
      </c>
      <c r="Q130" s="110"/>
      <c r="R130" s="111"/>
    </row>
    <row r="131" spans="1:18" ht="40.5" customHeight="1" thickBot="1" x14ac:dyDescent="0.2">
      <c r="A131" s="460" t="s">
        <v>187</v>
      </c>
      <c r="B131" s="461"/>
      <c r="C131" s="462"/>
      <c r="D131" s="257">
        <f>D31</f>
        <v>495</v>
      </c>
      <c r="E131" s="231">
        <f>E31</f>
        <v>674</v>
      </c>
      <c r="F131" s="256">
        <f t="shared" si="29"/>
        <v>12602</v>
      </c>
      <c r="G131" s="113">
        <f t="shared" si="29"/>
        <v>2019</v>
      </c>
      <c r="H131" s="113">
        <f t="shared" si="29"/>
        <v>52601</v>
      </c>
      <c r="I131" s="114">
        <f t="shared" si="29"/>
        <v>183</v>
      </c>
      <c r="J131" s="113">
        <f t="shared" si="29"/>
        <v>11976</v>
      </c>
      <c r="K131" s="114">
        <f t="shared" si="29"/>
        <v>72</v>
      </c>
      <c r="L131" s="113">
        <f t="shared" si="30"/>
        <v>79198</v>
      </c>
      <c r="M131" s="114">
        <f t="shared" si="30"/>
        <v>255</v>
      </c>
      <c r="N131" s="114">
        <f t="shared" si="30"/>
        <v>72296</v>
      </c>
      <c r="O131" s="113">
        <f t="shared" si="30"/>
        <v>686</v>
      </c>
      <c r="P131" s="113">
        <f t="shared" si="30"/>
        <v>18151</v>
      </c>
      <c r="Q131" s="113"/>
      <c r="R131" s="115"/>
    </row>
    <row r="132" spans="1:18" ht="40.5" customHeight="1" x14ac:dyDescent="0.15">
      <c r="A132" s="472" t="s">
        <v>203</v>
      </c>
      <c r="B132" s="473"/>
      <c r="C132" s="540"/>
      <c r="D132" s="142">
        <f xml:space="preserve"> D57</f>
        <v>333</v>
      </c>
      <c r="E132" s="155">
        <f xml:space="preserve"> E57</f>
        <v>0</v>
      </c>
      <c r="F132" s="109">
        <f t="shared" ref="F132:R132" si="31">F57</f>
        <v>0</v>
      </c>
      <c r="G132" s="110">
        <f t="shared" si="31"/>
        <v>0</v>
      </c>
      <c r="H132" s="110">
        <f t="shared" si="31"/>
        <v>0</v>
      </c>
      <c r="I132" s="110">
        <f t="shared" si="31"/>
        <v>0</v>
      </c>
      <c r="J132" s="110">
        <f t="shared" si="31"/>
        <v>0</v>
      </c>
      <c r="K132" s="110">
        <f t="shared" si="31"/>
        <v>0</v>
      </c>
      <c r="L132" s="110">
        <f t="shared" si="31"/>
        <v>0</v>
      </c>
      <c r="M132" s="110">
        <f t="shared" si="31"/>
        <v>0</v>
      </c>
      <c r="N132" s="110">
        <f t="shared" si="31"/>
        <v>0</v>
      </c>
      <c r="O132" s="110">
        <f t="shared" si="31"/>
        <v>0</v>
      </c>
      <c r="P132" s="110">
        <f t="shared" si="31"/>
        <v>0</v>
      </c>
      <c r="Q132" s="110">
        <f t="shared" si="31"/>
        <v>57304</v>
      </c>
      <c r="R132" s="111">
        <f t="shared" si="31"/>
        <v>0</v>
      </c>
    </row>
    <row r="133" spans="1:18" ht="40.5" customHeight="1" x14ac:dyDescent="0.15">
      <c r="A133" s="474" t="s">
        <v>51</v>
      </c>
      <c r="B133" s="476"/>
      <c r="C133" s="539"/>
      <c r="D133" s="142"/>
      <c r="E133" s="143"/>
      <c r="F133" s="449" t="e">
        <f t="shared" ref="F133:K136" si="32">F58</f>
        <v>#DIV/0!</v>
      </c>
      <c r="G133" s="450" t="e">
        <f t="shared" si="32"/>
        <v>#DIV/0!</v>
      </c>
      <c r="H133" s="450" t="e">
        <f t="shared" si="32"/>
        <v>#DIV/0!</v>
      </c>
      <c r="I133" s="450" t="e">
        <f t="shared" si="32"/>
        <v>#DIV/0!</v>
      </c>
      <c r="J133" s="450" t="e">
        <f t="shared" si="32"/>
        <v>#DIV/0!</v>
      </c>
      <c r="K133" s="450" t="e">
        <f t="shared" si="32"/>
        <v>#DIV/0!</v>
      </c>
      <c r="L133" s="110"/>
      <c r="M133" s="110"/>
      <c r="N133" s="110"/>
      <c r="O133" s="110"/>
      <c r="P133" s="110"/>
      <c r="Q133" s="110"/>
      <c r="R133" s="111"/>
    </row>
    <row r="134" spans="1:18" ht="40.5" customHeight="1" x14ac:dyDescent="0.15">
      <c r="A134" s="471" t="s">
        <v>69</v>
      </c>
      <c r="B134" s="470"/>
      <c r="C134" s="538"/>
      <c r="D134" s="142"/>
      <c r="E134" s="143"/>
      <c r="F134" s="109">
        <f t="shared" si="32"/>
        <v>0</v>
      </c>
      <c r="G134" s="110">
        <f t="shared" si="32"/>
        <v>0</v>
      </c>
      <c r="H134" s="110">
        <f t="shared" si="32"/>
        <v>0</v>
      </c>
      <c r="I134" s="110">
        <f t="shared" si="32"/>
        <v>0</v>
      </c>
      <c r="J134" s="110">
        <f t="shared" si="32"/>
        <v>0</v>
      </c>
      <c r="K134" s="110">
        <f t="shared" si="32"/>
        <v>0</v>
      </c>
      <c r="L134" s="110">
        <f t="shared" ref="L134:P136" si="33">L59</f>
        <v>0</v>
      </c>
      <c r="M134" s="110">
        <f t="shared" si="33"/>
        <v>0</v>
      </c>
      <c r="N134" s="110">
        <f t="shared" si="33"/>
        <v>0</v>
      </c>
      <c r="O134" s="110">
        <f t="shared" si="33"/>
        <v>0</v>
      </c>
      <c r="P134" s="110">
        <f t="shared" si="33"/>
        <v>0</v>
      </c>
      <c r="Q134" s="110"/>
      <c r="R134" s="111"/>
    </row>
    <row r="135" spans="1:18" ht="40.5" customHeight="1" x14ac:dyDescent="0.15">
      <c r="A135" s="471" t="s">
        <v>70</v>
      </c>
      <c r="B135" s="470"/>
      <c r="C135" s="538"/>
      <c r="D135" s="142"/>
      <c r="E135" s="143"/>
      <c r="F135" s="109">
        <f t="shared" si="32"/>
        <v>0</v>
      </c>
      <c r="G135" s="110">
        <f t="shared" si="32"/>
        <v>0</v>
      </c>
      <c r="H135" s="110">
        <f t="shared" si="32"/>
        <v>0</v>
      </c>
      <c r="I135" s="110">
        <f t="shared" si="32"/>
        <v>0</v>
      </c>
      <c r="J135" s="110">
        <f t="shared" si="32"/>
        <v>0</v>
      </c>
      <c r="K135" s="110">
        <f t="shared" si="32"/>
        <v>0</v>
      </c>
      <c r="L135" s="110">
        <f t="shared" si="33"/>
        <v>0</v>
      </c>
      <c r="M135" s="110">
        <f t="shared" si="33"/>
        <v>0</v>
      </c>
      <c r="N135" s="110">
        <f t="shared" si="33"/>
        <v>0</v>
      </c>
      <c r="O135" s="110">
        <f t="shared" si="33"/>
        <v>0</v>
      </c>
      <c r="P135" s="110">
        <f t="shared" si="33"/>
        <v>0</v>
      </c>
      <c r="Q135" s="110"/>
      <c r="R135" s="111"/>
    </row>
    <row r="136" spans="1:18" ht="40.5" customHeight="1" thickBot="1" x14ac:dyDescent="0.2">
      <c r="A136" s="460" t="s">
        <v>187</v>
      </c>
      <c r="B136" s="461"/>
      <c r="C136" s="462"/>
      <c r="D136" s="257">
        <f>D61</f>
        <v>333</v>
      </c>
      <c r="E136" s="231">
        <f>E61</f>
        <v>460</v>
      </c>
      <c r="F136" s="256">
        <f t="shared" si="32"/>
        <v>13471</v>
      </c>
      <c r="G136" s="113">
        <f t="shared" si="32"/>
        <v>2324</v>
      </c>
      <c r="H136" s="113">
        <f t="shared" si="32"/>
        <v>35323</v>
      </c>
      <c r="I136" s="114">
        <f t="shared" si="32"/>
        <v>109</v>
      </c>
      <c r="J136" s="113">
        <f t="shared" si="32"/>
        <v>6186</v>
      </c>
      <c r="K136" s="114">
        <f t="shared" si="32"/>
        <v>45</v>
      </c>
      <c r="L136" s="113">
        <f t="shared" si="33"/>
        <v>57304</v>
      </c>
      <c r="M136" s="114">
        <f t="shared" si="33"/>
        <v>154</v>
      </c>
      <c r="N136" s="114">
        <f t="shared" si="33"/>
        <v>45314</v>
      </c>
      <c r="O136" s="113">
        <f t="shared" si="33"/>
        <v>347</v>
      </c>
      <c r="P136" s="113">
        <f t="shared" si="33"/>
        <v>13589</v>
      </c>
      <c r="Q136" s="113"/>
      <c r="R136" s="115"/>
    </row>
    <row r="137" spans="1:18" ht="40.5" customHeight="1" x14ac:dyDescent="0.15">
      <c r="A137" s="472" t="s">
        <v>369</v>
      </c>
      <c r="B137" s="473"/>
      <c r="C137" s="473"/>
      <c r="D137" s="142">
        <f xml:space="preserve"> D86</f>
        <v>288</v>
      </c>
      <c r="E137" s="155">
        <f xml:space="preserve"> E86</f>
        <v>0</v>
      </c>
      <c r="F137" s="109">
        <f t="shared" ref="F137:R137" si="34">F86</f>
        <v>0</v>
      </c>
      <c r="G137" s="110">
        <f t="shared" si="34"/>
        <v>0</v>
      </c>
      <c r="H137" s="110">
        <f t="shared" si="34"/>
        <v>0</v>
      </c>
      <c r="I137" s="110">
        <f t="shared" si="34"/>
        <v>0</v>
      </c>
      <c r="J137" s="110">
        <f t="shared" si="34"/>
        <v>0</v>
      </c>
      <c r="K137" s="110">
        <f t="shared" si="34"/>
        <v>0</v>
      </c>
      <c r="L137" s="110">
        <f t="shared" si="34"/>
        <v>0</v>
      </c>
      <c r="M137" s="110">
        <f t="shared" si="34"/>
        <v>0</v>
      </c>
      <c r="N137" s="110">
        <f t="shared" si="34"/>
        <v>0</v>
      </c>
      <c r="O137" s="110">
        <f t="shared" si="34"/>
        <v>0</v>
      </c>
      <c r="P137" s="110">
        <f t="shared" si="34"/>
        <v>0</v>
      </c>
      <c r="Q137" s="110">
        <f t="shared" si="34"/>
        <v>54764</v>
      </c>
      <c r="R137" s="111">
        <f t="shared" si="34"/>
        <v>0</v>
      </c>
    </row>
    <row r="138" spans="1:18" ht="40.5" customHeight="1" x14ac:dyDescent="0.15">
      <c r="A138" s="474" t="s">
        <v>68</v>
      </c>
      <c r="B138" s="476"/>
      <c r="C138" s="539"/>
      <c r="D138" s="142"/>
      <c r="E138" s="143"/>
      <c r="F138" s="449" t="e">
        <f t="shared" ref="F138:K141" si="35">F87</f>
        <v>#DIV/0!</v>
      </c>
      <c r="G138" s="450" t="e">
        <f t="shared" si="35"/>
        <v>#DIV/0!</v>
      </c>
      <c r="H138" s="450" t="e">
        <f t="shared" si="35"/>
        <v>#DIV/0!</v>
      </c>
      <c r="I138" s="450" t="e">
        <f t="shared" si="35"/>
        <v>#DIV/0!</v>
      </c>
      <c r="J138" s="450" t="e">
        <f t="shared" si="35"/>
        <v>#DIV/0!</v>
      </c>
      <c r="K138" s="450" t="e">
        <f t="shared" si="35"/>
        <v>#DIV/0!</v>
      </c>
      <c r="L138" s="450"/>
      <c r="M138" s="110"/>
      <c r="N138" s="110"/>
      <c r="O138" s="110"/>
      <c r="P138" s="110"/>
      <c r="Q138" s="110"/>
      <c r="R138" s="111"/>
    </row>
    <row r="139" spans="1:18" ht="40.5" customHeight="1" x14ac:dyDescent="0.15">
      <c r="A139" s="471" t="s">
        <v>69</v>
      </c>
      <c r="B139" s="470"/>
      <c r="C139" s="538"/>
      <c r="D139" s="142"/>
      <c r="E139" s="143"/>
      <c r="F139" s="109">
        <f t="shared" si="35"/>
        <v>0</v>
      </c>
      <c r="G139" s="110">
        <f t="shared" si="35"/>
        <v>0</v>
      </c>
      <c r="H139" s="110">
        <f t="shared" si="35"/>
        <v>0</v>
      </c>
      <c r="I139" s="110">
        <f t="shared" si="35"/>
        <v>0</v>
      </c>
      <c r="J139" s="110">
        <f t="shared" si="35"/>
        <v>0</v>
      </c>
      <c r="K139" s="110">
        <f t="shared" si="35"/>
        <v>0</v>
      </c>
      <c r="L139" s="110">
        <f t="shared" ref="L139:P141" si="36">L88</f>
        <v>0</v>
      </c>
      <c r="M139" s="110">
        <f t="shared" si="36"/>
        <v>0</v>
      </c>
      <c r="N139" s="110">
        <f t="shared" si="36"/>
        <v>0</v>
      </c>
      <c r="O139" s="110">
        <f t="shared" si="36"/>
        <v>0</v>
      </c>
      <c r="P139" s="110">
        <f t="shared" si="36"/>
        <v>0</v>
      </c>
      <c r="Q139" s="110"/>
      <c r="R139" s="111"/>
    </row>
    <row r="140" spans="1:18" ht="40.5" customHeight="1" x14ac:dyDescent="0.15">
      <c r="A140" s="471" t="s">
        <v>70</v>
      </c>
      <c r="B140" s="470"/>
      <c r="C140" s="538"/>
      <c r="D140" s="142"/>
      <c r="E140" s="143"/>
      <c r="F140" s="109">
        <f t="shared" si="35"/>
        <v>0</v>
      </c>
      <c r="G140" s="110">
        <f t="shared" si="35"/>
        <v>0</v>
      </c>
      <c r="H140" s="110">
        <f t="shared" si="35"/>
        <v>0</v>
      </c>
      <c r="I140" s="110">
        <f t="shared" si="35"/>
        <v>0</v>
      </c>
      <c r="J140" s="110">
        <f t="shared" si="35"/>
        <v>0</v>
      </c>
      <c r="K140" s="110">
        <f t="shared" si="35"/>
        <v>0</v>
      </c>
      <c r="L140" s="110">
        <f t="shared" si="36"/>
        <v>0</v>
      </c>
      <c r="M140" s="110">
        <f t="shared" si="36"/>
        <v>0</v>
      </c>
      <c r="N140" s="110">
        <f t="shared" si="36"/>
        <v>0</v>
      </c>
      <c r="O140" s="110">
        <f t="shared" si="36"/>
        <v>0</v>
      </c>
      <c r="P140" s="110">
        <f t="shared" si="36"/>
        <v>0</v>
      </c>
      <c r="Q140" s="110"/>
      <c r="R140" s="111"/>
    </row>
    <row r="141" spans="1:18" ht="40.5" customHeight="1" thickBot="1" x14ac:dyDescent="0.2">
      <c r="A141" s="460" t="s">
        <v>187</v>
      </c>
      <c r="B141" s="461"/>
      <c r="C141" s="462"/>
      <c r="D141" s="257">
        <f>D90</f>
        <v>288</v>
      </c>
      <c r="E141" s="231">
        <f>E90</f>
        <v>425</v>
      </c>
      <c r="F141" s="256">
        <f t="shared" si="35"/>
        <v>12768</v>
      </c>
      <c r="G141" s="113">
        <f t="shared" si="35"/>
        <v>1707</v>
      </c>
      <c r="H141" s="113">
        <f t="shared" si="35"/>
        <v>34852</v>
      </c>
      <c r="I141" s="114">
        <f t="shared" si="35"/>
        <v>89</v>
      </c>
      <c r="J141" s="113">
        <f t="shared" si="35"/>
        <v>5437</v>
      </c>
      <c r="K141" s="114">
        <f t="shared" si="35"/>
        <v>69</v>
      </c>
      <c r="L141" s="113">
        <f t="shared" si="36"/>
        <v>54764</v>
      </c>
      <c r="M141" s="114">
        <f t="shared" si="36"/>
        <v>158</v>
      </c>
      <c r="N141" s="114">
        <f t="shared" si="36"/>
        <v>40268</v>
      </c>
      <c r="O141" s="113">
        <f t="shared" si="36"/>
        <v>13105</v>
      </c>
      <c r="P141" s="113">
        <f t="shared" si="36"/>
        <v>0</v>
      </c>
      <c r="Q141" s="113"/>
      <c r="R141" s="115"/>
    </row>
    <row r="142" spans="1:18" ht="40.5" customHeight="1" x14ac:dyDescent="0.15">
      <c r="A142" s="472" t="s">
        <v>360</v>
      </c>
      <c r="B142" s="473"/>
      <c r="C142" s="540"/>
      <c r="D142" s="142">
        <f xml:space="preserve"> D117</f>
        <v>378</v>
      </c>
      <c r="E142" s="155">
        <f xml:space="preserve"> E117</f>
        <v>0</v>
      </c>
      <c r="F142" s="109">
        <f t="shared" ref="F142:R142" si="37">F117</f>
        <v>0</v>
      </c>
      <c r="G142" s="110">
        <f t="shared" si="37"/>
        <v>0</v>
      </c>
      <c r="H142" s="110">
        <f t="shared" si="37"/>
        <v>0</v>
      </c>
      <c r="I142" s="110">
        <f t="shared" si="37"/>
        <v>0</v>
      </c>
      <c r="J142" s="110">
        <f t="shared" si="37"/>
        <v>0</v>
      </c>
      <c r="K142" s="110">
        <f t="shared" si="37"/>
        <v>0</v>
      </c>
      <c r="L142" s="110">
        <f t="shared" si="37"/>
        <v>0</v>
      </c>
      <c r="M142" s="110">
        <f t="shared" si="37"/>
        <v>0</v>
      </c>
      <c r="N142" s="110">
        <f t="shared" si="37"/>
        <v>0</v>
      </c>
      <c r="O142" s="110">
        <f t="shared" si="37"/>
        <v>0</v>
      </c>
      <c r="P142" s="110">
        <f t="shared" si="37"/>
        <v>0</v>
      </c>
      <c r="Q142" s="110">
        <f t="shared" si="37"/>
        <v>72900</v>
      </c>
      <c r="R142" s="111">
        <f t="shared" si="37"/>
        <v>0</v>
      </c>
    </row>
    <row r="143" spans="1:18" ht="40.5" customHeight="1" x14ac:dyDescent="0.15">
      <c r="A143" s="474" t="s">
        <v>112</v>
      </c>
      <c r="B143" s="475"/>
      <c r="C143" s="544"/>
      <c r="D143" s="142"/>
      <c r="E143" s="143"/>
      <c r="F143" s="449" t="e">
        <f t="shared" ref="F143:K146" si="38">F118</f>
        <v>#DIV/0!</v>
      </c>
      <c r="G143" s="450" t="e">
        <f t="shared" si="38"/>
        <v>#DIV/0!</v>
      </c>
      <c r="H143" s="450" t="e">
        <f t="shared" si="38"/>
        <v>#DIV/0!</v>
      </c>
      <c r="I143" s="450" t="e">
        <f t="shared" si="38"/>
        <v>#DIV/0!</v>
      </c>
      <c r="J143" s="450" t="e">
        <f t="shared" si="38"/>
        <v>#DIV/0!</v>
      </c>
      <c r="K143" s="450" t="e">
        <f t="shared" si="38"/>
        <v>#DIV/0!</v>
      </c>
      <c r="L143" s="450"/>
      <c r="M143" s="110"/>
      <c r="N143" s="110"/>
      <c r="O143" s="110"/>
      <c r="P143" s="110"/>
      <c r="Q143" s="110"/>
      <c r="R143" s="111"/>
    </row>
    <row r="144" spans="1:18" ht="40.5" customHeight="1" x14ac:dyDescent="0.15">
      <c r="A144" s="469" t="s">
        <v>69</v>
      </c>
      <c r="B144" s="470"/>
      <c r="C144" s="538"/>
      <c r="D144" s="142"/>
      <c r="E144" s="143"/>
      <c r="F144" s="109">
        <f t="shared" si="38"/>
        <v>0</v>
      </c>
      <c r="G144" s="110">
        <f t="shared" si="38"/>
        <v>0</v>
      </c>
      <c r="H144" s="110">
        <f t="shared" si="38"/>
        <v>0</v>
      </c>
      <c r="I144" s="110">
        <f t="shared" si="38"/>
        <v>0</v>
      </c>
      <c r="J144" s="110">
        <f t="shared" si="38"/>
        <v>0</v>
      </c>
      <c r="K144" s="110">
        <f t="shared" si="38"/>
        <v>0</v>
      </c>
      <c r="L144" s="110">
        <f t="shared" ref="L144:P146" si="39">L119</f>
        <v>0</v>
      </c>
      <c r="M144" s="110">
        <f t="shared" si="39"/>
        <v>0</v>
      </c>
      <c r="N144" s="110">
        <f t="shared" si="39"/>
        <v>0</v>
      </c>
      <c r="O144" s="110">
        <f t="shared" si="39"/>
        <v>0</v>
      </c>
      <c r="P144" s="110">
        <f t="shared" si="39"/>
        <v>0</v>
      </c>
      <c r="Q144" s="110"/>
      <c r="R144" s="111"/>
    </row>
    <row r="145" spans="1:18" ht="40.5" customHeight="1" x14ac:dyDescent="0.15">
      <c r="A145" s="471" t="s">
        <v>70</v>
      </c>
      <c r="B145" s="470"/>
      <c r="C145" s="538"/>
      <c r="D145" s="142"/>
      <c r="E145" s="143"/>
      <c r="F145" s="109">
        <f t="shared" si="38"/>
        <v>0</v>
      </c>
      <c r="G145" s="110">
        <f t="shared" si="38"/>
        <v>0</v>
      </c>
      <c r="H145" s="110">
        <f t="shared" si="38"/>
        <v>0</v>
      </c>
      <c r="I145" s="110">
        <f t="shared" si="38"/>
        <v>0</v>
      </c>
      <c r="J145" s="110">
        <f t="shared" si="38"/>
        <v>0</v>
      </c>
      <c r="K145" s="110">
        <f t="shared" si="38"/>
        <v>0</v>
      </c>
      <c r="L145" s="110">
        <f t="shared" si="39"/>
        <v>0</v>
      </c>
      <c r="M145" s="110">
        <f t="shared" si="39"/>
        <v>0</v>
      </c>
      <c r="N145" s="110">
        <f t="shared" si="39"/>
        <v>0</v>
      </c>
      <c r="O145" s="110">
        <f t="shared" si="39"/>
        <v>0</v>
      </c>
      <c r="P145" s="110">
        <f t="shared" si="39"/>
        <v>0</v>
      </c>
      <c r="Q145" s="110"/>
      <c r="R145" s="111"/>
    </row>
    <row r="146" spans="1:18" ht="40.5" customHeight="1" thickBot="1" x14ac:dyDescent="0.2">
      <c r="A146" s="460" t="s">
        <v>187</v>
      </c>
      <c r="B146" s="461"/>
      <c r="C146" s="462"/>
      <c r="D146" s="257">
        <f>D121</f>
        <v>378</v>
      </c>
      <c r="E146" s="231">
        <f>E121</f>
        <v>517</v>
      </c>
      <c r="F146" s="256">
        <f t="shared" si="38"/>
        <v>23832</v>
      </c>
      <c r="G146" s="113">
        <f t="shared" si="38"/>
        <v>2386</v>
      </c>
      <c r="H146" s="113">
        <f t="shared" si="38"/>
        <v>41391</v>
      </c>
      <c r="I146" s="114">
        <f t="shared" si="38"/>
        <v>35</v>
      </c>
      <c r="J146" s="113">
        <f t="shared" si="38"/>
        <v>5291</v>
      </c>
      <c r="K146" s="114">
        <f t="shared" si="38"/>
        <v>16</v>
      </c>
      <c r="L146" s="113">
        <f t="shared" si="39"/>
        <v>72900</v>
      </c>
      <c r="M146" s="114">
        <f t="shared" si="39"/>
        <v>51</v>
      </c>
      <c r="N146" s="114">
        <f t="shared" si="39"/>
        <v>51853</v>
      </c>
      <c r="O146" s="113">
        <f t="shared" si="39"/>
        <v>341</v>
      </c>
      <c r="P146" s="113">
        <f t="shared" si="39"/>
        <v>19757</v>
      </c>
      <c r="Q146" s="113"/>
      <c r="R146" s="115"/>
    </row>
    <row r="147" spans="1:18" ht="40.5" customHeight="1" x14ac:dyDescent="0.15">
      <c r="A147" s="463" t="s">
        <v>370</v>
      </c>
      <c r="B147" s="464"/>
      <c r="C147" s="464"/>
      <c r="D147" s="145">
        <f>D127+D132+D137+D142</f>
        <v>1494</v>
      </c>
      <c r="E147" s="157">
        <f>E127+E132+E137+E142</f>
        <v>0</v>
      </c>
      <c r="F147" s="116">
        <f t="shared" ref="F147:Q147" si="40">F127+F132+F137+F142</f>
        <v>0</v>
      </c>
      <c r="G147" s="117">
        <f t="shared" si="40"/>
        <v>0</v>
      </c>
      <c r="H147" s="117">
        <f t="shared" si="40"/>
        <v>0</v>
      </c>
      <c r="I147" s="117">
        <f t="shared" si="40"/>
        <v>0</v>
      </c>
      <c r="J147" s="117">
        <f t="shared" si="40"/>
        <v>0</v>
      </c>
      <c r="K147" s="117">
        <f t="shared" si="40"/>
        <v>0</v>
      </c>
      <c r="L147" s="117">
        <f>L127+L132+L137+L142</f>
        <v>0</v>
      </c>
      <c r="M147" s="117">
        <f t="shared" si="40"/>
        <v>0</v>
      </c>
      <c r="N147" s="117">
        <f t="shared" si="40"/>
        <v>0</v>
      </c>
      <c r="O147" s="117">
        <f t="shared" si="40"/>
        <v>0</v>
      </c>
      <c r="P147" s="117">
        <f t="shared" si="40"/>
        <v>0</v>
      </c>
      <c r="Q147" s="117">
        <f t="shared" si="40"/>
        <v>264166</v>
      </c>
      <c r="R147" s="118">
        <f>L147/Q147*100</f>
        <v>0</v>
      </c>
    </row>
    <row r="148" spans="1:18" ht="40.5" customHeight="1" x14ac:dyDescent="0.15">
      <c r="A148" s="465" t="s">
        <v>51</v>
      </c>
      <c r="B148" s="466"/>
      <c r="C148" s="541"/>
      <c r="D148" s="102"/>
      <c r="E148" s="105"/>
      <c r="F148" s="451" t="e">
        <f t="shared" ref="F148:K148" si="41">F147/$L$147*100</f>
        <v>#DIV/0!</v>
      </c>
      <c r="G148" s="452" t="e">
        <f t="shared" si="41"/>
        <v>#DIV/0!</v>
      </c>
      <c r="H148" s="452" t="e">
        <f t="shared" si="41"/>
        <v>#DIV/0!</v>
      </c>
      <c r="I148" s="451" t="e">
        <f t="shared" si="41"/>
        <v>#DIV/0!</v>
      </c>
      <c r="J148" s="452" t="e">
        <f t="shared" si="41"/>
        <v>#DIV/0!</v>
      </c>
      <c r="K148" s="451" t="e">
        <f t="shared" si="41"/>
        <v>#DIV/0!</v>
      </c>
      <c r="L148" s="448"/>
      <c r="M148" s="117"/>
      <c r="N148" s="117"/>
      <c r="O148" s="117"/>
      <c r="P148" s="117"/>
      <c r="Q148" s="117"/>
      <c r="R148" s="118"/>
    </row>
    <row r="149" spans="1:18" ht="40.5" customHeight="1" x14ac:dyDescent="0.15">
      <c r="A149" s="467" t="s">
        <v>69</v>
      </c>
      <c r="B149" s="468"/>
      <c r="C149" s="543"/>
      <c r="D149" s="102"/>
      <c r="E149" s="105"/>
      <c r="F149" s="116">
        <f>F147/68</f>
        <v>0</v>
      </c>
      <c r="G149" s="119">
        <f>G147/68</f>
        <v>0</v>
      </c>
      <c r="H149" s="119">
        <f t="shared" ref="H149:P149" si="42">H147/68</f>
        <v>0</v>
      </c>
      <c r="I149" s="119">
        <f t="shared" si="42"/>
        <v>0</v>
      </c>
      <c r="J149" s="119">
        <f t="shared" si="42"/>
        <v>0</v>
      </c>
      <c r="K149" s="119">
        <f t="shared" si="42"/>
        <v>0</v>
      </c>
      <c r="L149" s="119">
        <f t="shared" si="42"/>
        <v>0</v>
      </c>
      <c r="M149" s="119">
        <f t="shared" si="42"/>
        <v>0</v>
      </c>
      <c r="N149" s="119">
        <f t="shared" si="42"/>
        <v>0</v>
      </c>
      <c r="O149" s="119">
        <f t="shared" si="42"/>
        <v>0</v>
      </c>
      <c r="P149" s="119">
        <f t="shared" si="42"/>
        <v>0</v>
      </c>
      <c r="Q149" s="117"/>
      <c r="R149" s="118"/>
    </row>
    <row r="150" spans="1:18" ht="40.5" customHeight="1" x14ac:dyDescent="0.15">
      <c r="A150" s="467" t="s">
        <v>70</v>
      </c>
      <c r="B150" s="468"/>
      <c r="C150" s="543"/>
      <c r="D150" s="102"/>
      <c r="E150" s="105"/>
      <c r="F150" s="116">
        <f>F147/$D$147*18</f>
        <v>0</v>
      </c>
      <c r="G150" s="117">
        <f>G147/$D$147*18</f>
        <v>0</v>
      </c>
      <c r="H150" s="117">
        <f t="shared" ref="H150:P150" si="43">H147/$D$147*18</f>
        <v>0</v>
      </c>
      <c r="I150" s="117">
        <f t="shared" si="43"/>
        <v>0</v>
      </c>
      <c r="J150" s="117">
        <f t="shared" si="43"/>
        <v>0</v>
      </c>
      <c r="K150" s="117">
        <f t="shared" si="43"/>
        <v>0</v>
      </c>
      <c r="L150" s="117">
        <f t="shared" si="43"/>
        <v>0</v>
      </c>
      <c r="M150" s="117">
        <f t="shared" si="43"/>
        <v>0</v>
      </c>
      <c r="N150" s="117">
        <f t="shared" si="43"/>
        <v>0</v>
      </c>
      <c r="O150" s="117">
        <f t="shared" si="43"/>
        <v>0</v>
      </c>
      <c r="P150" s="117">
        <f t="shared" si="43"/>
        <v>0</v>
      </c>
      <c r="Q150" s="117"/>
      <c r="R150" s="118"/>
    </row>
    <row r="151" spans="1:18" ht="40.5" customHeight="1" thickBot="1" x14ac:dyDescent="0.2">
      <c r="A151" s="460" t="s">
        <v>187</v>
      </c>
      <c r="B151" s="461"/>
      <c r="C151" s="462"/>
      <c r="D151" s="406">
        <f>D146+D141+D136+D131</f>
        <v>1494</v>
      </c>
      <c r="E151" s="350">
        <f t="shared" ref="E151:P151" si="44">E146+E141+E136+E131</f>
        <v>2076</v>
      </c>
      <c r="F151" s="351">
        <f t="shared" si="44"/>
        <v>62673</v>
      </c>
      <c r="G151" s="342">
        <f t="shared" si="44"/>
        <v>8436</v>
      </c>
      <c r="H151" s="342">
        <f t="shared" si="44"/>
        <v>164167</v>
      </c>
      <c r="I151" s="342">
        <f t="shared" si="44"/>
        <v>416</v>
      </c>
      <c r="J151" s="342">
        <f t="shared" si="44"/>
        <v>28890</v>
      </c>
      <c r="K151" s="342">
        <f t="shared" si="44"/>
        <v>202</v>
      </c>
      <c r="L151" s="342">
        <f>L146+L141+L136+L131</f>
        <v>264166</v>
      </c>
      <c r="M151" s="342">
        <f t="shared" si="44"/>
        <v>618</v>
      </c>
      <c r="N151" s="342">
        <f t="shared" si="44"/>
        <v>209731</v>
      </c>
      <c r="O151" s="454">
        <f t="shared" si="44"/>
        <v>14479</v>
      </c>
      <c r="P151" s="342">
        <f t="shared" si="44"/>
        <v>51497</v>
      </c>
      <c r="Q151" s="121"/>
      <c r="R151" s="122"/>
    </row>
    <row r="152" spans="1:18" ht="50.25" customHeight="1" x14ac:dyDescent="0.15">
      <c r="A152" s="458"/>
      <c r="B152" s="459"/>
      <c r="C152" s="459"/>
      <c r="D152" s="459"/>
      <c r="E152" s="459"/>
      <c r="F152" s="459"/>
      <c r="G152" s="459"/>
      <c r="H152" s="459"/>
      <c r="I152" s="459"/>
      <c r="J152" s="459"/>
      <c r="K152" s="459"/>
      <c r="L152" s="459"/>
      <c r="M152" s="459"/>
      <c r="N152" s="459"/>
      <c r="O152" s="459"/>
      <c r="P152" s="459"/>
      <c r="Q152" s="459"/>
      <c r="R152" s="459"/>
    </row>
    <row r="153" spans="1:18" ht="18" customHeight="1" x14ac:dyDescent="0.2"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9"/>
    </row>
    <row r="154" spans="1:18" ht="18" customHeight="1" x14ac:dyDescent="0.2"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9"/>
    </row>
    <row r="155" spans="1:18" ht="18" customHeight="1" x14ac:dyDescent="0.2"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9"/>
    </row>
    <row r="156" spans="1:18" ht="18" customHeight="1" x14ac:dyDescent="0.2"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 t="s">
        <v>156</v>
      </c>
      <c r="Q156" s="68"/>
      <c r="R156" s="69"/>
    </row>
    <row r="157" spans="1:18" ht="18" customHeight="1" x14ac:dyDescent="0.2"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9"/>
    </row>
    <row r="158" spans="1:18" ht="18" customHeight="1" x14ac:dyDescent="0.2"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9"/>
    </row>
    <row r="159" spans="1:18" ht="18" customHeight="1" x14ac:dyDescent="0.2"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9"/>
    </row>
    <row r="160" spans="1:18" ht="18" customHeight="1" x14ac:dyDescent="0.2"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9"/>
    </row>
    <row r="161" spans="6:18" ht="18" customHeight="1" x14ac:dyDescent="0.2"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9"/>
    </row>
    <row r="162" spans="6:18" ht="18" customHeight="1" x14ac:dyDescent="0.2"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9"/>
    </row>
    <row r="163" spans="6:18" ht="18" customHeight="1" x14ac:dyDescent="0.2"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9"/>
    </row>
    <row r="164" spans="6:18" ht="18" customHeight="1" x14ac:dyDescent="0.2"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9"/>
    </row>
    <row r="165" spans="6:18" ht="16.5" customHeight="1" x14ac:dyDescent="0.2"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9"/>
    </row>
    <row r="166" spans="6:18" ht="16.5" customHeight="1" x14ac:dyDescent="0.2"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9"/>
    </row>
    <row r="167" spans="6:18" ht="16.5" customHeight="1" x14ac:dyDescent="0.2"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9"/>
    </row>
    <row r="168" spans="6:18" ht="16.5" customHeight="1" x14ac:dyDescent="0.2"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9"/>
    </row>
    <row r="169" spans="6:18" ht="16.5" customHeight="1" x14ac:dyDescent="0.2"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9"/>
    </row>
    <row r="170" spans="6:18" ht="16.5" customHeight="1" x14ac:dyDescent="0.2"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9"/>
    </row>
    <row r="171" spans="6:18" ht="16.5" customHeight="1" x14ac:dyDescent="0.2"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9"/>
    </row>
    <row r="172" spans="6:18" ht="16.5" customHeight="1" x14ac:dyDescent="0.2"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9"/>
    </row>
    <row r="173" spans="6:18" ht="16.5" customHeight="1" x14ac:dyDescent="0.2"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9"/>
    </row>
    <row r="174" spans="6:18" ht="16.5" customHeight="1" x14ac:dyDescent="0.2"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9"/>
    </row>
    <row r="175" spans="6:18" ht="16.5" customHeight="1" x14ac:dyDescent="0.2"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9"/>
    </row>
    <row r="176" spans="6:18" ht="16.5" customHeight="1" x14ac:dyDescent="0.2"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9"/>
    </row>
    <row r="177" spans="6:18" ht="16.5" customHeight="1" x14ac:dyDescent="0.2"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9"/>
    </row>
    <row r="178" spans="6:18" ht="16.5" customHeight="1" x14ac:dyDescent="0.2"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9"/>
    </row>
    <row r="179" spans="6:18" ht="16.5" customHeight="1" x14ac:dyDescent="0.2"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9"/>
    </row>
    <row r="180" spans="6:18" ht="16.5" customHeight="1" x14ac:dyDescent="0.2"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9"/>
    </row>
    <row r="181" spans="6:18" ht="16.5" customHeight="1" x14ac:dyDescent="0.2"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9"/>
    </row>
    <row r="182" spans="6:18" ht="16.5" customHeight="1" x14ac:dyDescent="0.2"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9"/>
    </row>
    <row r="183" spans="6:18" ht="16.5" customHeight="1" x14ac:dyDescent="0.2"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9"/>
    </row>
    <row r="184" spans="6:18" ht="16.5" customHeight="1" x14ac:dyDescent="0.2"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9"/>
    </row>
    <row r="185" spans="6:18" ht="16.5" customHeight="1" x14ac:dyDescent="0.2"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9"/>
    </row>
    <row r="186" spans="6:18" ht="16.5" customHeight="1" x14ac:dyDescent="0.2"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9"/>
    </row>
    <row r="187" spans="6:18" ht="16.5" customHeight="1" x14ac:dyDescent="0.2"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9"/>
    </row>
    <row r="188" spans="6:18" ht="16.5" customHeight="1" x14ac:dyDescent="0.2"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9"/>
    </row>
    <row r="189" spans="6:18" ht="16.5" customHeight="1" x14ac:dyDescent="0.2"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9"/>
    </row>
    <row r="190" spans="6:18" ht="16.5" customHeight="1" x14ac:dyDescent="0.2"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9"/>
    </row>
    <row r="191" spans="6:18" ht="16.5" customHeight="1" x14ac:dyDescent="0.2"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9"/>
    </row>
    <row r="192" spans="6:18" ht="16.5" customHeight="1" x14ac:dyDescent="0.2"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9"/>
    </row>
    <row r="193" spans="6:18" ht="16.5" customHeight="1" x14ac:dyDescent="0.2"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9"/>
    </row>
    <row r="194" spans="6:18" ht="16.5" customHeight="1" x14ac:dyDescent="0.2"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9"/>
    </row>
    <row r="195" spans="6:18" ht="16.5" customHeight="1" x14ac:dyDescent="0.2"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9"/>
    </row>
  </sheetData>
  <mergeCells count="181">
    <mergeCell ref="A152:R152"/>
    <mergeCell ref="P35:P36"/>
    <mergeCell ref="M35:M36"/>
    <mergeCell ref="F34:R34"/>
    <mergeCell ref="N35:N36"/>
    <mergeCell ref="A9:C9"/>
    <mergeCell ref="A12:C12"/>
    <mergeCell ref="A11:C11"/>
    <mergeCell ref="A13:C13"/>
    <mergeCell ref="A17:C17"/>
    <mergeCell ref="A15:C15"/>
    <mergeCell ref="A26:C26"/>
    <mergeCell ref="A25:C25"/>
    <mergeCell ref="A23:C23"/>
    <mergeCell ref="A19:C19"/>
    <mergeCell ref="A18:C18"/>
    <mergeCell ref="A22:C22"/>
    <mergeCell ref="A24:C24"/>
    <mergeCell ref="A21:C21"/>
    <mergeCell ref="A14:C14"/>
    <mergeCell ref="A30:C30"/>
    <mergeCell ref="A16:C16"/>
    <mergeCell ref="E34:E36"/>
    <mergeCell ref="A41:C41"/>
    <mergeCell ref="A1:Q1"/>
    <mergeCell ref="D2:D4"/>
    <mergeCell ref="P3:P4"/>
    <mergeCell ref="F2:R2"/>
    <mergeCell ref="M3:M4"/>
    <mergeCell ref="A29:C29"/>
    <mergeCell ref="A33:Q33"/>
    <mergeCell ref="A28:C28"/>
    <mergeCell ref="A27:C27"/>
    <mergeCell ref="A5:C5"/>
    <mergeCell ref="N3:N4"/>
    <mergeCell ref="A6:C6"/>
    <mergeCell ref="H3:K3"/>
    <mergeCell ref="F3:G3"/>
    <mergeCell ref="E2:E4"/>
    <mergeCell ref="A10:C10"/>
    <mergeCell ref="A8:C8"/>
    <mergeCell ref="O3:O4"/>
    <mergeCell ref="A7:C7"/>
    <mergeCell ref="A20:C20"/>
    <mergeCell ref="A31:C31"/>
    <mergeCell ref="A32:R32"/>
    <mergeCell ref="O35:O36"/>
    <mergeCell ref="A50:C50"/>
    <mergeCell ref="A49:C49"/>
    <mergeCell ref="A39:C39"/>
    <mergeCell ref="A48:C48"/>
    <mergeCell ref="A59:C59"/>
    <mergeCell ref="A58:C58"/>
    <mergeCell ref="H65:K65"/>
    <mergeCell ref="A60:C60"/>
    <mergeCell ref="D64:D66"/>
    <mergeCell ref="A51:C51"/>
    <mergeCell ref="A52:C52"/>
    <mergeCell ref="A47:C47"/>
    <mergeCell ref="A37:C37"/>
    <mergeCell ref="H35:K35"/>
    <mergeCell ref="A45:C45"/>
    <mergeCell ref="A38:C38"/>
    <mergeCell ref="D34:D36"/>
    <mergeCell ref="A42:C42"/>
    <mergeCell ref="A46:C46"/>
    <mergeCell ref="A40:C40"/>
    <mergeCell ref="A44:C44"/>
    <mergeCell ref="A43:C43"/>
    <mergeCell ref="F35:G35"/>
    <mergeCell ref="P65:P66"/>
    <mergeCell ref="F65:G65"/>
    <mergeCell ref="A63:Q63"/>
    <mergeCell ref="O65:O66"/>
    <mergeCell ref="N65:N66"/>
    <mergeCell ref="A61:C61"/>
    <mergeCell ref="M65:M66"/>
    <mergeCell ref="F64:R64"/>
    <mergeCell ref="E64:E66"/>
    <mergeCell ref="A67:C67"/>
    <mergeCell ref="A69:C69"/>
    <mergeCell ref="A68:C68"/>
    <mergeCell ref="A53:C53"/>
    <mergeCell ref="A55:C55"/>
    <mergeCell ref="A54:C54"/>
    <mergeCell ref="A56:C56"/>
    <mergeCell ref="A57:C57"/>
    <mergeCell ref="A71:C71"/>
    <mergeCell ref="A80:C80"/>
    <mergeCell ref="H94:K94"/>
    <mergeCell ref="F94:G94"/>
    <mergeCell ref="D93:D95"/>
    <mergeCell ref="F93:R93"/>
    <mergeCell ref="O94:O95"/>
    <mergeCell ref="A70:C70"/>
    <mergeCell ref="A72:C72"/>
    <mergeCell ref="A77:C77"/>
    <mergeCell ref="A78:C78"/>
    <mergeCell ref="A75:C75"/>
    <mergeCell ref="A76:C76"/>
    <mergeCell ref="A73:C73"/>
    <mergeCell ref="A74:C74"/>
    <mergeCell ref="E93:E95"/>
    <mergeCell ref="A92:Q92"/>
    <mergeCell ref="A82:C82"/>
    <mergeCell ref="A81:C81"/>
    <mergeCell ref="A85:C85"/>
    <mergeCell ref="A84:C84"/>
    <mergeCell ref="A88:C88"/>
    <mergeCell ref="A87:C87"/>
    <mergeCell ref="A86:C86"/>
    <mergeCell ref="P94:P95"/>
    <mergeCell ref="N94:N95"/>
    <mergeCell ref="M94:M95"/>
    <mergeCell ref="A83:C83"/>
    <mergeCell ref="A89:C89"/>
    <mergeCell ref="A90:C90"/>
    <mergeCell ref="A103:C103"/>
    <mergeCell ref="A97:C97"/>
    <mergeCell ref="A96:C96"/>
    <mergeCell ref="A99:C99"/>
    <mergeCell ref="A102:C102"/>
    <mergeCell ref="A98:C98"/>
    <mergeCell ref="A100:C100"/>
    <mergeCell ref="A101:C101"/>
    <mergeCell ref="A91:R91"/>
    <mergeCell ref="A104:C104"/>
    <mergeCell ref="A107:C107"/>
    <mergeCell ref="A111:C111"/>
    <mergeCell ref="A108:C108"/>
    <mergeCell ref="A109:C109"/>
    <mergeCell ref="A116:C116"/>
    <mergeCell ref="A112:C112"/>
    <mergeCell ref="A118:C118"/>
    <mergeCell ref="A117:C117"/>
    <mergeCell ref="A110:C110"/>
    <mergeCell ref="A105:C105"/>
    <mergeCell ref="A106:C106"/>
    <mergeCell ref="A113:C113"/>
    <mergeCell ref="A114:C114"/>
    <mergeCell ref="A115:C115"/>
    <mergeCell ref="F125:G125"/>
    <mergeCell ref="D124:D126"/>
    <mergeCell ref="A129:C129"/>
    <mergeCell ref="E124:E126"/>
    <mergeCell ref="A130:C130"/>
    <mergeCell ref="A128:C128"/>
    <mergeCell ref="A121:C121"/>
    <mergeCell ref="A127:C127"/>
    <mergeCell ref="A123:Q123"/>
    <mergeCell ref="F124:R124"/>
    <mergeCell ref="O125:O126"/>
    <mergeCell ref="P125:P126"/>
    <mergeCell ref="N125:N126"/>
    <mergeCell ref="M125:M126"/>
    <mergeCell ref="H125:K125"/>
    <mergeCell ref="A122:R122"/>
    <mergeCell ref="A79:C79"/>
    <mergeCell ref="A151:C151"/>
    <mergeCell ref="A142:C142"/>
    <mergeCell ref="A143:C143"/>
    <mergeCell ref="A141:C141"/>
    <mergeCell ref="A150:C150"/>
    <mergeCell ref="A146:C146"/>
    <mergeCell ref="A147:C147"/>
    <mergeCell ref="A148:C148"/>
    <mergeCell ref="A134:C134"/>
    <mergeCell ref="A135:C135"/>
    <mergeCell ref="A149:C149"/>
    <mergeCell ref="A144:C144"/>
    <mergeCell ref="A145:C145"/>
    <mergeCell ref="A138:C138"/>
    <mergeCell ref="A139:C139"/>
    <mergeCell ref="A140:C140"/>
    <mergeCell ref="A136:C136"/>
    <mergeCell ref="A137:C137"/>
    <mergeCell ref="A131:C131"/>
    <mergeCell ref="A132:C132"/>
    <mergeCell ref="A133:C133"/>
    <mergeCell ref="A119:C119"/>
    <mergeCell ref="A120:C120"/>
  </mergeCells>
  <phoneticPr fontId="4"/>
  <printOptions gridLinesSet="0"/>
  <pageMargins left="0.19685039370078741" right="0.19685039370078741" top="0.23622047244094491" bottom="0.19685039370078741" header="0.19685039370078741" footer="0.23622047244094491"/>
  <pageSetup paperSize="9" scale="69" pageOrder="overThenDown" orientation="portrait" r:id="rId1"/>
  <headerFooter alignWithMargins="0"/>
  <rowBreaks count="4" manualBreakCount="4">
    <brk id="32" max="17" man="1"/>
    <brk id="62" max="17" man="1"/>
    <brk id="91" max="17" man="1"/>
    <brk id="122" max="17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8" tint="0.59999389629810485"/>
  </sheetPr>
  <dimension ref="A1:S210"/>
  <sheetViews>
    <sheetView view="pageBreakPreview" topLeftCell="A101" zoomScale="87" zoomScaleNormal="76" zoomScaleSheetLayoutView="87" workbookViewId="0">
      <selection activeCell="L150" sqref="L150"/>
    </sheetView>
  </sheetViews>
  <sheetFormatPr defaultRowHeight="16.5" customHeight="1" x14ac:dyDescent="0.15"/>
  <cols>
    <col min="1" max="1" width="8.375" style="1" customWidth="1"/>
    <col min="2" max="2" width="8.5" style="1" customWidth="1"/>
    <col min="3" max="3" width="10" style="1" customWidth="1"/>
    <col min="4" max="4" width="5.25" style="1" customWidth="1"/>
    <col min="5" max="5" width="7" style="1" customWidth="1"/>
    <col min="6" max="6" width="9.375" style="1" customWidth="1"/>
    <col min="7" max="7" width="8.75" style="1" customWidth="1"/>
    <col min="8" max="8" width="11.125" style="1" customWidth="1"/>
    <col min="9" max="9" width="6.875" style="1" customWidth="1"/>
    <col min="10" max="10" width="9.625" style="1" customWidth="1"/>
    <col min="11" max="11" width="6.75" style="1" customWidth="1"/>
    <col min="12" max="12" width="11.5" style="1" customWidth="1"/>
    <col min="13" max="13" width="6.875" style="1" customWidth="1"/>
    <col min="14" max="14" width="11.25" style="1" customWidth="1"/>
    <col min="15" max="15" width="8.5" style="1" customWidth="1"/>
    <col min="16" max="16" width="9.25" style="1" customWidth="1"/>
    <col min="17" max="17" width="11.625" style="1" customWidth="1"/>
    <col min="18" max="18" width="6.875" style="2" customWidth="1"/>
    <col min="19" max="19" width="5.25" style="1" customWidth="1"/>
    <col min="20" max="16384" width="9" style="1"/>
  </cols>
  <sheetData>
    <row r="1" spans="1:19" ht="35.25" customHeight="1" x14ac:dyDescent="0.15">
      <c r="A1" s="594" t="s">
        <v>351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573" t="s">
        <v>77</v>
      </c>
      <c r="R1" s="573"/>
    </row>
    <row r="2" spans="1:19" ht="36" customHeight="1" x14ac:dyDescent="0.15">
      <c r="A2" s="24"/>
      <c r="B2" s="21"/>
      <c r="C2" s="50" t="s">
        <v>50</v>
      </c>
      <c r="D2" s="583" t="s">
        <v>82</v>
      </c>
      <c r="E2" s="583" t="s">
        <v>53</v>
      </c>
      <c r="F2" s="601" t="s">
        <v>64</v>
      </c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3"/>
    </row>
    <row r="3" spans="1:19" ht="36" customHeight="1" x14ac:dyDescent="0.15">
      <c r="A3" s="25"/>
      <c r="C3" s="55"/>
      <c r="D3" s="584"/>
      <c r="E3" s="584"/>
      <c r="F3" s="502" t="s">
        <v>0</v>
      </c>
      <c r="G3" s="604"/>
      <c r="H3" s="502" t="s">
        <v>1</v>
      </c>
      <c r="I3" s="503"/>
      <c r="J3" s="503"/>
      <c r="K3" s="481"/>
      <c r="L3" s="29"/>
      <c r="M3" s="485" t="s">
        <v>164</v>
      </c>
      <c r="N3" s="485" t="s">
        <v>168</v>
      </c>
      <c r="O3" s="576" t="s">
        <v>148</v>
      </c>
      <c r="P3" s="576" t="s">
        <v>160</v>
      </c>
      <c r="Q3" s="574" t="s">
        <v>281</v>
      </c>
      <c r="R3" s="581" t="s">
        <v>96</v>
      </c>
    </row>
    <row r="4" spans="1:19" ht="36" customHeight="1" x14ac:dyDescent="0.15">
      <c r="A4" s="26" t="s">
        <v>56</v>
      </c>
      <c r="B4" s="4"/>
      <c r="C4" s="56"/>
      <c r="D4" s="585"/>
      <c r="E4" s="585"/>
      <c r="F4" s="38" t="s">
        <v>2</v>
      </c>
      <c r="G4" s="38" t="s">
        <v>3</v>
      </c>
      <c r="H4" s="38" t="s">
        <v>2</v>
      </c>
      <c r="I4" s="87" t="s">
        <v>164</v>
      </c>
      <c r="J4" s="38" t="s">
        <v>3</v>
      </c>
      <c r="K4" s="87" t="s">
        <v>164</v>
      </c>
      <c r="L4" s="108" t="s">
        <v>4</v>
      </c>
      <c r="M4" s="515"/>
      <c r="N4" s="515"/>
      <c r="O4" s="577"/>
      <c r="P4" s="577"/>
      <c r="Q4" s="575"/>
      <c r="R4" s="582"/>
      <c r="S4" s="298"/>
    </row>
    <row r="5" spans="1:19" ht="37.5" customHeight="1" x14ac:dyDescent="0.15">
      <c r="A5" s="455" t="s">
        <v>48</v>
      </c>
      <c r="B5" s="456"/>
      <c r="C5" s="457"/>
      <c r="D5" s="9">
        <v>18</v>
      </c>
      <c r="E5" s="9">
        <f>'１月'!E5+'２月'!E5+'３月'!E5+'４月'!E5+'５月'!E5+'６月'!E5+'７月'!E5+'８月'!E5+'９月'!E5+'１０月'!E5+'１１月'!E5+'１２月'!E5</f>
        <v>229</v>
      </c>
      <c r="F5" s="9">
        <f>'１月'!F5+'２月'!F5+'３月'!F5+'４月'!F5+'５月'!F5+'６月'!F5+'７月'!F5+'８月'!F5+'９月'!F5+'１０月'!F5+'１１月'!F5+'１２月'!F5</f>
        <v>7045</v>
      </c>
      <c r="G5" s="9">
        <f>'１月'!G5+'２月'!G5+'３月'!G5+'４月'!G5+'５月'!G5+'６月'!G5+'７月'!G5+'８月'!G5+'９月'!G5+'１０月'!G5+'１１月'!G5+'１２月'!G5</f>
        <v>1137</v>
      </c>
      <c r="H5" s="9">
        <f>'１月'!H5+'２月'!H5+'３月'!H5+'４月'!H5+'５月'!H5+'６月'!H5+'７月'!H5+'８月'!H5+'９月'!H5+'１０月'!H5+'１１月'!H5+'１２月'!H5</f>
        <v>8091</v>
      </c>
      <c r="I5" s="9">
        <f>'１月'!I5+'２月'!I5+'３月'!I5+'４月'!I5+'５月'!I5+'６月'!I5+'７月'!I5+'８月'!I5+'９月'!I5+'１０月'!I5+'１１月'!I5+'１２月'!I5</f>
        <v>65</v>
      </c>
      <c r="J5" s="9">
        <f>'１月'!J5+'２月'!J5+'３月'!J5+'４月'!J5+'５月'!J5+'６月'!J5+'７月'!J5+'８月'!J5+'９月'!J5+'１０月'!J5+'１１月'!J5+'１２月'!J5</f>
        <v>2019</v>
      </c>
      <c r="K5" s="9">
        <f>'１月'!K5+'２月'!K5+'３月'!K5+'４月'!K5+'５月'!K5+'６月'!K5+'７月'!K5+'８月'!K5+'９月'!K5+'１０月'!K5+'１１月'!K5+'１２月'!K5</f>
        <v>20</v>
      </c>
      <c r="L5" s="107">
        <f t="shared" ref="L5:L17" si="0">F5+G5+H5+J5</f>
        <v>18292</v>
      </c>
      <c r="M5" s="9">
        <f>I5+K5</f>
        <v>85</v>
      </c>
      <c r="N5" s="9">
        <f>'１月'!N5+'２月'!N5+'３月'!N5+'４月'!N5+'５月'!N5+'６月'!N5+'７月'!N5+'８月'!N5+'９月'!N5+'１０月'!N5+'１１月'!N5+'１２月'!N5</f>
        <v>18234</v>
      </c>
      <c r="O5" s="9">
        <f>'１月'!O5+'２月'!O5+'３月'!O5+'４月'!O5+'５月'!O5+'６月'!O5+'７月'!O5+'８月'!O5+'９月'!O5+'１０月'!O5+'１１月'!O5+'１２月'!O5</f>
        <v>58</v>
      </c>
      <c r="P5" s="9">
        <f>'１月'!P5+'２月'!P5+'３月'!P5+'４月'!P5+'５月'!P5+'６月'!P5+'７月'!P5+'８月'!P5+'９月'!P5+'１０月'!P5+'１１月'!P5+'１２月'!P5</f>
        <v>5868</v>
      </c>
      <c r="Q5" s="9">
        <f>'１月'!Q5+'２月'!Q5+'３月'!Q5+'４月'!Q5+'５月'!Q5+'６月'!Q5+'７月'!Q5+'８月'!Q5+'９月'!Q5+'１０月'!Q5+'１１月'!Q5+'１２月'!Q5</f>
        <v>27311</v>
      </c>
      <c r="R5" s="79">
        <f t="shared" ref="R5:R27" si="1">L5/Q5*100</f>
        <v>66.976676064589356</v>
      </c>
    </row>
    <row r="6" spans="1:19" ht="37.5" customHeight="1" x14ac:dyDescent="0.15">
      <c r="A6" s="455" t="s">
        <v>7</v>
      </c>
      <c r="B6" s="479"/>
      <c r="C6" s="528"/>
      <c r="D6" s="9">
        <v>18</v>
      </c>
      <c r="E6" s="9">
        <f>'１月'!E6+'２月'!E6+'３月'!E6+'４月'!E6+'５月'!E6+'６月'!E6+'７月'!E6+'８月'!E6+'９月'!E6+'１０月'!E6+'１１月'!E6+'１２月'!E6</f>
        <v>242</v>
      </c>
      <c r="F6" s="9">
        <f>'１月'!F6+'２月'!F6+'３月'!F6+'４月'!F6+'５月'!F6+'６月'!F6+'７月'!F6+'８月'!F6+'９月'!F6+'１０月'!F6+'１１月'!F6+'１２月'!F6</f>
        <v>1570</v>
      </c>
      <c r="G6" s="9">
        <f>'１月'!G6+'２月'!G6+'３月'!G6+'４月'!G6+'５月'!G6+'６月'!G6+'７月'!G6+'８月'!G6+'９月'!G6+'１０月'!G6+'１１月'!G6+'１２月'!G6</f>
        <v>373</v>
      </c>
      <c r="H6" s="9">
        <f>'１月'!H6+'２月'!H6+'３月'!H6+'４月'!H6+'５月'!H6+'６月'!H6+'７月'!H6+'８月'!H6+'９月'!H6+'１０月'!H6+'１１月'!H6+'１２月'!H6</f>
        <v>9530</v>
      </c>
      <c r="I6" s="9">
        <f>'１月'!I6+'２月'!I6+'３月'!I6+'４月'!I6+'５月'!I6+'６月'!I6+'７月'!I6+'８月'!I6+'９月'!I6+'１０月'!I6+'１１月'!I6+'１２月'!I6</f>
        <v>60</v>
      </c>
      <c r="J6" s="9">
        <f>'１月'!J6+'２月'!J6+'３月'!J6+'４月'!J6+'５月'!J6+'６月'!J6+'７月'!J6+'８月'!J6+'９月'!J6+'１０月'!J6+'１１月'!J6+'１２月'!J6</f>
        <v>3222</v>
      </c>
      <c r="K6" s="9">
        <f>'１月'!K6+'２月'!K6+'３月'!K6+'４月'!K6+'５月'!K6+'６月'!K6+'７月'!K6+'８月'!K6+'９月'!K6+'１０月'!K6+'１１月'!K6+'１２月'!K6</f>
        <v>34</v>
      </c>
      <c r="L6" s="107">
        <f t="shared" si="0"/>
        <v>14695</v>
      </c>
      <c r="M6" s="9">
        <f t="shared" ref="M6:M26" si="2">I6+K6</f>
        <v>94</v>
      </c>
      <c r="N6" s="9">
        <f>'１月'!N6+'２月'!N6+'３月'!N6+'４月'!N6+'５月'!N6+'６月'!N6+'７月'!N6+'８月'!N6+'９月'!N6+'１０月'!N6+'１１月'!N6+'１２月'!N6</f>
        <v>13425</v>
      </c>
      <c r="O6" s="9">
        <f>'１月'!O6+'２月'!O6+'３月'!O6+'４月'!O6+'５月'!O6+'６月'!O6+'７月'!O6+'８月'!O6+'９月'!O6+'１０月'!O6+'１１月'!O6+'１２月'!O6</f>
        <v>1270</v>
      </c>
      <c r="P6" s="9">
        <f>'１月'!P6+'２月'!P6+'３月'!P6+'４月'!P6+'５月'!P6+'６月'!P6+'７月'!P6+'８月'!P6+'９月'!P6+'１０月'!P6+'１１月'!P6+'１２月'!P6</f>
        <v>4327</v>
      </c>
      <c r="Q6" s="9">
        <f>'１月'!Q6+'２月'!Q6+'３月'!Q6+'４月'!Q6+'５月'!Q6+'６月'!Q6+'７月'!Q6+'８月'!Q6+'９月'!Q6+'１０月'!Q6+'１１月'!Q6+'１２月'!Q6</f>
        <v>22487</v>
      </c>
      <c r="R6" s="79">
        <f t="shared" si="1"/>
        <v>65.348868234980202</v>
      </c>
    </row>
    <row r="7" spans="1:19" ht="37.5" customHeight="1" x14ac:dyDescent="0.15">
      <c r="A7" s="455" t="s">
        <v>8</v>
      </c>
      <c r="B7" s="456"/>
      <c r="C7" s="457"/>
      <c r="D7" s="9">
        <v>27</v>
      </c>
      <c r="E7" s="9">
        <f>'１月'!E7+'２月'!E7+'３月'!E7+'４月'!E7+'５月'!E7+'６月'!E7+'７月'!E7+'８月'!E7+'９月'!E7+'１０月'!E7+'１１月'!E7+'１２月'!E7</f>
        <v>257</v>
      </c>
      <c r="F7" s="9">
        <f>'１月'!F7+'２月'!F7+'３月'!F7+'４月'!F7+'５月'!F7+'６月'!F7+'７月'!F7+'８月'!F7+'９月'!F7+'１０月'!F7+'１１月'!F7+'１２月'!F7</f>
        <v>6015</v>
      </c>
      <c r="G7" s="9">
        <f>'１月'!G7+'２月'!G7+'３月'!G7+'４月'!G7+'５月'!G7+'６月'!G7+'７月'!G7+'８月'!G7+'９月'!G7+'１０月'!G7+'１１月'!G7+'１２月'!G7</f>
        <v>1168</v>
      </c>
      <c r="H7" s="9">
        <f>'１月'!H7+'２月'!H7+'３月'!H7+'４月'!H7+'５月'!H7+'６月'!H7+'７月'!H7+'８月'!H7+'９月'!H7+'１０月'!H7+'１１月'!H7+'１２月'!H7</f>
        <v>28030</v>
      </c>
      <c r="I7" s="9">
        <f>'１月'!I7+'２月'!I7+'３月'!I7+'４月'!I7+'５月'!I7+'６月'!I7+'７月'!I7+'８月'!I7+'９月'!I7+'１０月'!I7+'１１月'!I7+'１２月'!I7</f>
        <v>121</v>
      </c>
      <c r="J7" s="9">
        <f>'１月'!J7+'２月'!J7+'３月'!J7+'４月'!J7+'５月'!J7+'６月'!J7+'７月'!J7+'８月'!J7+'９月'!J7+'１０月'!J7+'１１月'!J7+'１２月'!J7</f>
        <v>5554</v>
      </c>
      <c r="K7" s="9">
        <f>'１月'!K7+'２月'!K7+'３月'!K7+'４月'!K7+'５月'!K7+'６月'!K7+'７月'!K7+'８月'!K7+'９月'!K7+'１０月'!K7+'１１月'!K7+'１２月'!K7</f>
        <v>20</v>
      </c>
      <c r="L7" s="107">
        <f t="shared" si="0"/>
        <v>40767</v>
      </c>
      <c r="M7" s="9">
        <f t="shared" si="2"/>
        <v>141</v>
      </c>
      <c r="N7" s="9">
        <f>'１月'!N7+'２月'!N7+'３月'!N7+'４月'!N7+'５月'!N7+'６月'!N7+'７月'!N7+'８月'!N7+'９月'!N7+'１０月'!N7+'１１月'!N7+'１２月'!N7</f>
        <v>31963</v>
      </c>
      <c r="O7" s="9">
        <f>'１月'!O7+'２月'!O7+'３月'!O7+'４月'!O7+'５月'!O7+'６月'!O7+'７月'!O7+'８月'!O7+'９月'!O7+'１０月'!O7+'１１月'!O7+'１２月'!O7</f>
        <v>12</v>
      </c>
      <c r="P7" s="9">
        <f>'１月'!P7+'２月'!P7+'３月'!P7+'４月'!P7+'５月'!P7+'６月'!P7+'７月'!P7+'８月'!P7+'９月'!P7+'１０月'!P7+'１１月'!P7+'１２月'!P7</f>
        <v>8708</v>
      </c>
      <c r="Q7" s="9">
        <f>'１月'!Q7+'２月'!Q7+'３月'!Q7+'４月'!Q7+'５月'!Q7+'６月'!Q7+'７月'!Q7+'８月'!Q7+'９月'!Q7+'１０月'!Q7+'１１月'!Q7+'１２月'!Q7</f>
        <v>57387</v>
      </c>
      <c r="R7" s="79">
        <f t="shared" si="1"/>
        <v>71.0387369961838</v>
      </c>
    </row>
    <row r="8" spans="1:19" ht="37.5" customHeight="1" x14ac:dyDescent="0.15">
      <c r="A8" s="504" t="s">
        <v>116</v>
      </c>
      <c r="B8" s="456"/>
      <c r="C8" s="457"/>
      <c r="D8" s="9">
        <v>18</v>
      </c>
      <c r="E8" s="9">
        <f>'１月'!E8+'２月'!E8+'３月'!E8+'４月'!E8+'５月'!E8+'６月'!E8+'７月'!E8+'８月'!E8+'９月'!E8+'１０月'!E8+'１１月'!E8+'１２月'!E8</f>
        <v>256</v>
      </c>
      <c r="F8" s="9">
        <f>'１月'!F8+'２月'!F8+'３月'!F8+'４月'!F8+'５月'!F8+'６月'!F8+'７月'!F8+'８月'!F8+'９月'!F8+'１０月'!F8+'１１月'!F8+'１２月'!F8</f>
        <v>3100</v>
      </c>
      <c r="G8" s="9">
        <f>'１月'!G8+'２月'!G8+'３月'!G8+'４月'!G8+'５月'!G8+'６月'!G8+'７月'!G8+'８月'!G8+'９月'!G8+'１０月'!G8+'１１月'!G8+'１２月'!G8</f>
        <v>269</v>
      </c>
      <c r="H8" s="9">
        <f>'１月'!H8+'２月'!H8+'３月'!H8+'４月'!H8+'５月'!H8+'６月'!H8+'７月'!H8+'８月'!H8+'９月'!H8+'１０月'!H8+'１１月'!H8+'１２月'!H8</f>
        <v>2766</v>
      </c>
      <c r="I8" s="9">
        <f>'１月'!I8+'２月'!I8+'３月'!I8+'４月'!I8+'５月'!I8+'６月'!I8+'７月'!I8+'８月'!I8+'９月'!I8+'１０月'!I8+'１１月'!I8+'１２月'!I8</f>
        <v>68</v>
      </c>
      <c r="J8" s="9">
        <f>'１月'!J8+'２月'!J8+'３月'!J8+'４月'!J8+'５月'!J8+'６月'!J8+'７月'!J8+'８月'!J8+'９月'!J8+'１０月'!J8+'１１月'!J8+'１２月'!J8</f>
        <v>941</v>
      </c>
      <c r="K8" s="9">
        <f>'１月'!K8+'２月'!K8+'３月'!K8+'４月'!K8+'５月'!K8+'６月'!K8+'７月'!K8+'８月'!K8+'９月'!K8+'１０月'!K8+'１１月'!K8+'１２月'!K8</f>
        <v>29</v>
      </c>
      <c r="L8" s="107">
        <f t="shared" si="0"/>
        <v>7076</v>
      </c>
      <c r="M8" s="9">
        <f t="shared" si="2"/>
        <v>97</v>
      </c>
      <c r="N8" s="9">
        <f>'１月'!N8+'２月'!N8+'３月'!N8+'４月'!N8+'５月'!N8+'６月'!N8+'７月'!N8+'８月'!N8+'９月'!N8+'１０月'!N8+'１１月'!N8+'１２月'!N8</f>
        <v>6391</v>
      </c>
      <c r="O8" s="9">
        <f>'１月'!O8+'２月'!O8+'３月'!O8+'４月'!O8+'５月'!O8+'６月'!O8+'７月'!O8+'８月'!O8+'９月'!O8+'１０月'!O8+'１１月'!O8+'１２月'!O8</f>
        <v>685</v>
      </c>
      <c r="P8" s="9">
        <f>'１月'!P8+'２月'!P8+'３月'!P8+'４月'!P8+'５月'!P8+'６月'!P8+'７月'!P8+'８月'!P8+'９月'!P8+'１０月'!P8+'１１月'!P8+'１２月'!P8</f>
        <v>3082</v>
      </c>
      <c r="Q8" s="9">
        <f>'１月'!Q8+'２月'!Q8+'３月'!Q8+'４月'!Q8+'５月'!Q8+'６月'!Q8+'７月'!Q8+'８月'!Q8+'９月'!Q8+'１０月'!Q8+'１１月'!Q8+'１２月'!Q8</f>
        <v>11253</v>
      </c>
      <c r="R8" s="79">
        <f t="shared" si="1"/>
        <v>62.881009508575488</v>
      </c>
    </row>
    <row r="9" spans="1:19" ht="37.5" customHeight="1" x14ac:dyDescent="0.15">
      <c r="A9" s="504" t="s">
        <v>130</v>
      </c>
      <c r="B9" s="456"/>
      <c r="C9" s="457"/>
      <c r="D9" s="9">
        <v>27</v>
      </c>
      <c r="E9" s="9">
        <f>'１月'!E9+'２月'!E9+'３月'!E9+'４月'!E9+'５月'!E9+'６月'!E9+'７月'!E9+'８月'!E9+'９月'!E9+'１０月'!E9+'１１月'!E9+'１２月'!E9</f>
        <v>260</v>
      </c>
      <c r="F9" s="9">
        <f>'１月'!F9+'２月'!F9+'３月'!F9+'４月'!F9+'５月'!F9+'６月'!F9+'７月'!F9+'８月'!F9+'９月'!F9+'１０月'!F9+'１１月'!F9+'１２月'!F9</f>
        <v>8329</v>
      </c>
      <c r="G9" s="9">
        <f>'１月'!G9+'２月'!G9+'３月'!G9+'４月'!G9+'５月'!G9+'６月'!G9+'７月'!G9+'８月'!G9+'９月'!G9+'１０月'!G9+'１１月'!G9+'１２月'!G9</f>
        <v>887</v>
      </c>
      <c r="H9" s="9">
        <f>'１月'!H9+'２月'!H9+'３月'!H9+'４月'!H9+'５月'!H9+'６月'!H9+'７月'!H9+'８月'!H9+'９月'!H9+'１０月'!H9+'１１月'!H9+'１２月'!H9</f>
        <v>28635</v>
      </c>
      <c r="I9" s="9">
        <f>'１月'!I9+'２月'!I9+'３月'!I9+'４月'!I9+'５月'!I9+'６月'!I9+'７月'!I9+'８月'!I9+'９月'!I9+'１０月'!I9+'１１月'!I9+'１２月'!I9</f>
        <v>177</v>
      </c>
      <c r="J9" s="9">
        <f>'１月'!J9+'２月'!J9+'３月'!J9+'４月'!J9+'５月'!J9+'６月'!J9+'７月'!J9+'８月'!J9+'９月'!J9+'１０月'!J9+'１１月'!J9+'１２月'!J9</f>
        <v>6315</v>
      </c>
      <c r="K9" s="9">
        <f>'１月'!K9+'２月'!K9+'３月'!K9+'４月'!K9+'５月'!K9+'６月'!K9+'７月'!K9+'８月'!K9+'９月'!K9+'１０月'!K9+'１１月'!K9+'１２月'!K9</f>
        <v>120</v>
      </c>
      <c r="L9" s="107">
        <f t="shared" si="0"/>
        <v>44166</v>
      </c>
      <c r="M9" s="9">
        <f t="shared" si="2"/>
        <v>297</v>
      </c>
      <c r="N9" s="9">
        <f>'１月'!N9+'２月'!N9+'３月'!N9+'４月'!N9+'５月'!N9+'６月'!N9+'７月'!N9+'８月'!N9+'９月'!N9+'１０月'!N9+'１１月'!N9+'１２月'!N9</f>
        <v>43138</v>
      </c>
      <c r="O9" s="9">
        <f>'１月'!O9+'２月'!O9+'３月'!O9+'４月'!O9+'５月'!O9+'６月'!O9+'７月'!O9+'８月'!O9+'９月'!O9+'１０月'!O9+'１１月'!O9+'１２月'!O9</f>
        <v>1028</v>
      </c>
      <c r="P9" s="9">
        <f>'１月'!P9+'２月'!P9+'３月'!P9+'４月'!P9+'５月'!P9+'６月'!P9+'７月'!P9+'８月'!P9+'９月'!P9+'１０月'!P9+'１１月'!P9+'１２月'!P9</f>
        <v>10285</v>
      </c>
      <c r="Q9" s="9">
        <f>'１月'!Q9+'２月'!Q9+'３月'!Q9+'４月'!Q9+'５月'!Q9+'６月'!Q9+'７月'!Q9+'８月'!Q9+'９月'!Q9+'１０月'!Q9+'１１月'!Q9+'１２月'!Q9</f>
        <v>65062</v>
      </c>
      <c r="R9" s="79">
        <f t="shared" si="1"/>
        <v>67.882942424149277</v>
      </c>
    </row>
    <row r="10" spans="1:19" ht="37.5" customHeight="1" x14ac:dyDescent="0.15">
      <c r="A10" s="455" t="s">
        <v>191</v>
      </c>
      <c r="B10" s="456"/>
      <c r="C10" s="456"/>
      <c r="D10" s="9">
        <v>18</v>
      </c>
      <c r="E10" s="9">
        <f>'１月'!E10+'２月'!E10+'３月'!E10+'４月'!E10+'５月'!E10+'６月'!E10+'７月'!E10+'８月'!E10+'９月'!E10+'１０月'!E10+'１１月'!E10+'１２月'!E10</f>
        <v>245</v>
      </c>
      <c r="F10" s="9">
        <f>'１月'!F10+'２月'!F10+'３月'!F10+'４月'!F10+'５月'!F10+'６月'!F10+'７月'!F10+'８月'!F10+'９月'!F10+'１０月'!F10+'１１月'!F10+'１２月'!F10</f>
        <v>2494</v>
      </c>
      <c r="G10" s="9">
        <f>'１月'!G10+'２月'!G10+'３月'!G10+'４月'!G10+'５月'!G10+'６月'!G10+'７月'!G10+'８月'!G10+'９月'!G10+'１０月'!G10+'１１月'!G10+'１２月'!G10</f>
        <v>258</v>
      </c>
      <c r="H10" s="9">
        <f>'１月'!H10+'２月'!H10+'３月'!H10+'４月'!H10+'５月'!H10+'６月'!H10+'７月'!H10+'８月'!H10+'９月'!H10+'１０月'!H10+'１１月'!H10+'１２月'!H10</f>
        <v>15438</v>
      </c>
      <c r="I10" s="9">
        <f>'１月'!I10+'２月'!I10+'３月'!I10+'４月'!I10+'５月'!I10+'６月'!I10+'７月'!I10+'８月'!I10+'９月'!I10+'１０月'!I10+'１１月'!I10+'１２月'!I10</f>
        <v>250</v>
      </c>
      <c r="J10" s="9">
        <f>'１月'!J10+'２月'!J10+'３月'!J10+'４月'!J10+'５月'!J10+'６月'!J10+'７月'!J10+'８月'!J10+'９月'!J10+'１０月'!J10+'１１月'!J10+'１２月'!J10</f>
        <v>2607</v>
      </c>
      <c r="K10" s="9">
        <f>'１月'!K10+'２月'!K10+'３月'!K10+'４月'!K10+'５月'!K10+'６月'!K10+'７月'!K10+'８月'!K10+'９月'!K10+'１０月'!K10+'１１月'!K10+'１２月'!K10</f>
        <v>160</v>
      </c>
      <c r="L10" s="107">
        <f>F10+G10+H10+J10</f>
        <v>20797</v>
      </c>
      <c r="M10" s="9">
        <f>I10+K10</f>
        <v>410</v>
      </c>
      <c r="N10" s="9">
        <f>'１月'!N10+'２月'!N10+'３月'!N10+'４月'!N10+'５月'!N10+'６月'!N10+'７月'!N10+'８月'!N10+'９月'!N10+'１０月'!N10+'１１月'!N10+'１２月'!N10</f>
        <v>20797</v>
      </c>
      <c r="O10" s="9">
        <f>'１月'!O10+'２月'!O10+'３月'!O10+'４月'!O10+'５月'!O10+'６月'!O10+'７月'!O10+'８月'!O10+'９月'!O10+'１０月'!O10+'１１月'!O10+'１２月'!O10</f>
        <v>0</v>
      </c>
      <c r="P10" s="9">
        <f>'１月'!P10+'２月'!P10+'３月'!P10+'４月'!P10+'５月'!P10+'６月'!P10+'７月'!P10+'８月'!P10+'９月'!P10+'１０月'!P10+'１１月'!P10+'１２月'!P10</f>
        <v>4407</v>
      </c>
      <c r="Q10" s="9">
        <f>'１月'!Q10+'２月'!Q10+'３月'!Q10+'４月'!Q10+'５月'!Q10+'６月'!Q10+'７月'!Q10+'８月'!Q10+'９月'!Q10+'１０月'!Q10+'１１月'!Q10+'１２月'!Q10</f>
        <v>30647</v>
      </c>
      <c r="R10" s="79">
        <f>L10/Q10*100</f>
        <v>67.859823147453255</v>
      </c>
    </row>
    <row r="11" spans="1:19" ht="37.5" customHeight="1" x14ac:dyDescent="0.15">
      <c r="A11" s="455" t="s">
        <v>9</v>
      </c>
      <c r="B11" s="456"/>
      <c r="C11" s="457"/>
      <c r="D11" s="9">
        <v>18</v>
      </c>
      <c r="E11" s="9">
        <f>'１月'!E11+'２月'!E11+'３月'!E11+'４月'!E11+'５月'!E11+'６月'!E11+'７月'!E11+'８月'!E11+'９月'!E11+'１０月'!E11+'１１月'!E11+'１２月'!E11</f>
        <v>265</v>
      </c>
      <c r="F11" s="9">
        <f>'１月'!F11+'２月'!F11+'３月'!F11+'４月'!F11+'５月'!F11+'６月'!F11+'７月'!F11+'８月'!F11+'９月'!F11+'１０月'!F11+'１１月'!F11+'１２月'!F11</f>
        <v>2983</v>
      </c>
      <c r="G11" s="9">
        <f>'１月'!G11+'２月'!G11+'３月'!G11+'４月'!G11+'５月'!G11+'６月'!G11+'７月'!G11+'８月'!G11+'９月'!G11+'１０月'!G11+'１１月'!G11+'１２月'!G11</f>
        <v>582</v>
      </c>
      <c r="H11" s="9">
        <f>'１月'!H11+'２月'!H11+'３月'!H11+'４月'!H11+'５月'!H11+'６月'!H11+'７月'!H11+'８月'!H11+'９月'!H11+'１０月'!H11+'１１月'!H11+'１２月'!H11</f>
        <v>22265</v>
      </c>
      <c r="I11" s="9">
        <f>'１月'!I11+'２月'!I11+'３月'!I11+'４月'!I11+'５月'!I11+'６月'!I11+'７月'!I11+'８月'!I11+'９月'!I11+'１０月'!I11+'１１月'!I11+'１２月'!I11</f>
        <v>0</v>
      </c>
      <c r="J11" s="9">
        <f>'１月'!J11+'２月'!J11+'３月'!J11+'４月'!J11+'５月'!J11+'６月'!J11+'７月'!J11+'８月'!J11+'９月'!J11+'１０月'!J11+'１１月'!J11+'１２月'!J11</f>
        <v>5912</v>
      </c>
      <c r="K11" s="9">
        <f>'１月'!K11+'２月'!K11+'３月'!K11+'４月'!K11+'５月'!K11+'６月'!K11+'７月'!K11+'８月'!K11+'９月'!K11+'１０月'!K11+'１１月'!K11+'１２月'!K11</f>
        <v>0</v>
      </c>
      <c r="L11" s="107">
        <f t="shared" si="0"/>
        <v>31742</v>
      </c>
      <c r="M11" s="9">
        <f t="shared" si="2"/>
        <v>0</v>
      </c>
      <c r="N11" s="9">
        <f>'１月'!N11+'２月'!N11+'３月'!N11+'４月'!N11+'５月'!N11+'６月'!N11+'７月'!N11+'８月'!N11+'９月'!N11+'１０月'!N11+'１１月'!N11+'１２月'!N11</f>
        <v>31742</v>
      </c>
      <c r="O11" s="9">
        <f>'１月'!O11+'２月'!O11+'３月'!O11+'４月'!O11+'５月'!O11+'６月'!O11+'７月'!O11+'８月'!O11+'９月'!O11+'１０月'!O11+'１１月'!O11+'１２月'!O11</f>
        <v>0</v>
      </c>
      <c r="P11" s="9">
        <f>'１月'!P11+'２月'!P11+'３月'!P11+'４月'!P11+'５月'!P11+'６月'!P11+'７月'!P11+'８月'!P11+'９月'!P11+'１０月'!P11+'１１月'!P11+'１２月'!P11</f>
        <v>8561</v>
      </c>
      <c r="Q11" s="9">
        <f>'１月'!Q11+'２月'!Q11+'３月'!Q11+'４月'!Q11+'５月'!Q11+'６月'!Q11+'７月'!Q11+'８月'!Q11+'９月'!Q11+'１０月'!Q11+'１１月'!Q11+'１２月'!Q11</f>
        <v>43629</v>
      </c>
      <c r="R11" s="79">
        <f t="shared" si="1"/>
        <v>72.754360631689934</v>
      </c>
    </row>
    <row r="12" spans="1:19" ht="37.5" customHeight="1" x14ac:dyDescent="0.15">
      <c r="A12" s="455" t="s">
        <v>10</v>
      </c>
      <c r="B12" s="456"/>
      <c r="C12" s="457"/>
      <c r="D12" s="9">
        <v>36</v>
      </c>
      <c r="E12" s="9">
        <f>'１月'!E12+'２月'!E12+'３月'!E12+'４月'!E12+'５月'!E12+'６月'!E12+'７月'!E12+'８月'!E12+'９月'!E12+'１０月'!E12+'１１月'!E12+'１２月'!E12</f>
        <v>243</v>
      </c>
      <c r="F12" s="9">
        <f>'１月'!F12+'２月'!F12+'３月'!F12+'４月'!F12+'５月'!F12+'６月'!F12+'７月'!F12+'８月'!F12+'９月'!F12+'１０月'!F12+'１１月'!F12+'１２月'!F12</f>
        <v>7560</v>
      </c>
      <c r="G12" s="9">
        <f>'１月'!G12+'２月'!G12+'３月'!G12+'４月'!G12+'５月'!G12+'６月'!G12+'７月'!G12+'８月'!G12+'９月'!G12+'１０月'!G12+'１１月'!G12+'１２月'!G12</f>
        <v>1254</v>
      </c>
      <c r="H12" s="9">
        <f>'１月'!H12+'２月'!H12+'３月'!H12+'４月'!H12+'５月'!H12+'６月'!H12+'７月'!H12+'８月'!H12+'９月'!H12+'１０月'!H12+'１１月'!H12+'１２月'!H12</f>
        <v>7317</v>
      </c>
      <c r="I12" s="9">
        <f>'１月'!I12+'２月'!I12+'３月'!I12+'４月'!I12+'５月'!I12+'６月'!I12+'７月'!I12+'８月'!I12+'９月'!I12+'１０月'!I12+'１１月'!I12+'１２月'!I12</f>
        <v>33</v>
      </c>
      <c r="J12" s="9">
        <f>'１月'!J12+'２月'!J12+'３月'!J12+'４月'!J12+'５月'!J12+'６月'!J12+'７月'!J12+'８月'!J12+'９月'!J12+'１０月'!J12+'１１月'!J12+'１２月'!J12</f>
        <v>2021</v>
      </c>
      <c r="K12" s="9">
        <f>'１月'!K12+'２月'!K12+'３月'!K12+'４月'!K12+'５月'!K12+'６月'!K12+'７月'!K12+'８月'!K12+'９月'!K12+'１０月'!K12+'１１月'!K12+'１２月'!K12</f>
        <v>5</v>
      </c>
      <c r="L12" s="107">
        <f t="shared" si="0"/>
        <v>18152</v>
      </c>
      <c r="M12" s="9">
        <f t="shared" si="2"/>
        <v>38</v>
      </c>
      <c r="N12" s="9">
        <f>'１月'!N12+'２月'!N12+'３月'!N12+'４月'!N12+'５月'!N12+'６月'!N12+'７月'!N12+'８月'!N12+'９月'!N12+'１０月'!N12+'１１月'!N12+'１２月'!N12</f>
        <v>18152</v>
      </c>
      <c r="O12" s="9">
        <f>'１月'!O12+'２月'!O12+'３月'!O12+'４月'!O12+'５月'!O12+'６月'!O12+'７月'!O12+'８月'!O12+'９月'!O12+'１０月'!O12+'１１月'!O12+'１２月'!O12</f>
        <v>0</v>
      </c>
      <c r="P12" s="9">
        <f>'１月'!P12+'２月'!P12+'３月'!P12+'４月'!P12+'５月'!P12+'６月'!P12+'７月'!P12+'８月'!P12+'９月'!P12+'１０月'!P12+'１１月'!P12+'１２月'!P12</f>
        <v>5006</v>
      </c>
      <c r="Q12" s="9">
        <f>'１月'!Q12+'２月'!Q12+'３月'!Q12+'４月'!Q12+'５月'!Q12+'６月'!Q12+'７月'!Q12+'８月'!Q12+'９月'!Q12+'１０月'!Q12+'１１月'!Q12+'１２月'!Q12</f>
        <v>29407</v>
      </c>
      <c r="R12" s="79">
        <f t="shared" si="1"/>
        <v>61.726799741558139</v>
      </c>
    </row>
    <row r="13" spans="1:19" ht="37.5" customHeight="1" x14ac:dyDescent="0.15">
      <c r="A13" s="455" t="s">
        <v>11</v>
      </c>
      <c r="B13" s="456"/>
      <c r="C13" s="457"/>
      <c r="D13" s="9">
        <v>36</v>
      </c>
      <c r="E13" s="9">
        <f>'１月'!E13+'２月'!E13+'３月'!E13+'４月'!E13+'５月'!E13+'６月'!E13+'７月'!E13+'８月'!E13+'９月'!E13+'１０月'!E13+'１１月'!E13+'１２月'!E13</f>
        <v>271</v>
      </c>
      <c r="F13" s="9">
        <f>'１月'!F13+'２月'!F13+'３月'!F13+'４月'!F13+'５月'!F13+'６月'!F13+'７月'!F13+'８月'!F13+'９月'!F13+'１０月'!F13+'１１月'!F13+'１２月'!F13</f>
        <v>0</v>
      </c>
      <c r="G13" s="9">
        <f>'１月'!G13+'２月'!G13+'３月'!G13+'４月'!G13+'５月'!G13+'６月'!G13+'７月'!G13+'８月'!G13+'９月'!G13+'１０月'!G13+'１１月'!G13+'１２月'!G13</f>
        <v>0</v>
      </c>
      <c r="H13" s="9">
        <f>'１月'!H13+'２月'!H13+'３月'!H13+'４月'!H13+'５月'!H13+'６月'!H13+'７月'!H13+'８月'!H13+'９月'!H13+'１０月'!H13+'１１月'!H13+'１２月'!H13</f>
        <v>30765</v>
      </c>
      <c r="I13" s="9">
        <f>'１月'!I13+'２月'!I13+'３月'!I13+'４月'!I13+'５月'!I13+'６月'!I13+'７月'!I13+'８月'!I13+'９月'!I13+'１０月'!I13+'１１月'!I13+'１２月'!I13</f>
        <v>761</v>
      </c>
      <c r="J13" s="9">
        <f>'１月'!J13+'２月'!J13+'３月'!J13+'４月'!J13+'５月'!J13+'６月'!J13+'７月'!J13+'８月'!J13+'９月'!J13+'１０月'!J13+'１１月'!J13+'１２月'!J13</f>
        <v>7960</v>
      </c>
      <c r="K13" s="9">
        <f>'１月'!K13+'２月'!K13+'３月'!K13+'４月'!K13+'５月'!K13+'６月'!K13+'７月'!K13+'８月'!K13+'９月'!K13+'１０月'!K13+'１１月'!K13+'１２月'!K13</f>
        <v>283</v>
      </c>
      <c r="L13" s="107">
        <f t="shared" si="0"/>
        <v>38725</v>
      </c>
      <c r="M13" s="9">
        <f t="shared" si="2"/>
        <v>1044</v>
      </c>
      <c r="N13" s="9">
        <f>'１月'!N13+'２月'!N13+'３月'!N13+'４月'!N13+'５月'!N13+'６月'!N13+'７月'!N13+'８月'!N13+'９月'!N13+'１０月'!N13+'１１月'!N13+'１２月'!N13</f>
        <v>17408</v>
      </c>
      <c r="O13" s="9">
        <f>'１月'!O13+'２月'!O13+'３月'!O13+'４月'!O13+'５月'!O13+'６月'!O13+'７月'!O13+'８月'!O13+'９月'!O13+'１０月'!O13+'１１月'!O13+'１２月'!O13</f>
        <v>690</v>
      </c>
      <c r="P13" s="9">
        <f>'１月'!P13+'２月'!P13+'３月'!P13+'４月'!P13+'５月'!P13+'６月'!P13+'７月'!P13+'８月'!P13+'９月'!P13+'１０月'!P13+'１１月'!P13+'１２月'!P13</f>
        <v>4339</v>
      </c>
      <c r="Q13" s="9">
        <f>'１月'!Q13+'２月'!Q13+'３月'!Q13+'４月'!Q13+'５月'!Q13+'６月'!Q13+'７月'!Q13+'８月'!Q13+'９月'!Q13+'１０月'!Q13+'１１月'!Q13+'１２月'!Q13</f>
        <v>56049</v>
      </c>
      <c r="R13" s="79">
        <f t="shared" si="1"/>
        <v>69.091330799835859</v>
      </c>
    </row>
    <row r="14" spans="1:19" ht="37.5" customHeight="1" x14ac:dyDescent="0.15">
      <c r="A14" s="455" t="s">
        <v>87</v>
      </c>
      <c r="B14" s="456"/>
      <c r="C14" s="457"/>
      <c r="D14" s="9">
        <v>36</v>
      </c>
      <c r="E14" s="9">
        <f>'１月'!E14+'２月'!E14+'３月'!E14+'４月'!E14+'５月'!E14+'６月'!E14+'７月'!E14+'８月'!E14+'９月'!E14+'１０月'!E14+'１１月'!E14+'１２月'!E14</f>
        <v>251</v>
      </c>
      <c r="F14" s="9">
        <f>'１月'!F14+'２月'!F14+'３月'!F14+'４月'!F14+'５月'!F14+'６月'!F14+'７月'!F14+'８月'!F14+'９月'!F14+'１０月'!F14+'１１月'!F14+'１２月'!F14</f>
        <v>14832</v>
      </c>
      <c r="G14" s="9">
        <f>'１月'!G14+'２月'!G14+'３月'!G14+'４月'!G14+'５月'!G14+'６月'!G14+'７月'!G14+'８月'!G14+'９月'!G14+'１０月'!G14+'１１月'!G14+'１２月'!G14</f>
        <v>1649</v>
      </c>
      <c r="H14" s="9">
        <f>'１月'!H14+'２月'!H14+'３月'!H14+'４月'!H14+'５月'!H14+'６月'!H14+'７月'!H14+'８月'!H14+'９月'!H14+'１０月'!H14+'１１月'!H14+'１２月'!H14</f>
        <v>29046</v>
      </c>
      <c r="I14" s="9">
        <f>'１月'!I14+'２月'!I14+'３月'!I14+'４月'!I14+'５月'!I14+'６月'!I14+'７月'!I14+'８月'!I14+'９月'!I14+'１０月'!I14+'１１月'!I14+'１２月'!I14</f>
        <v>66</v>
      </c>
      <c r="J14" s="9">
        <f>'１月'!J14+'２月'!J14+'３月'!J14+'４月'!J14+'５月'!J14+'６月'!J14+'７月'!J14+'８月'!J14+'９月'!J14+'１０月'!J14+'１１月'!J14+'１２月'!J14</f>
        <v>6215</v>
      </c>
      <c r="K14" s="9">
        <f>'１月'!K14+'２月'!K14+'３月'!K14+'４月'!K14+'５月'!K14+'６月'!K14+'７月'!K14+'８月'!K14+'９月'!K14+'１０月'!K14+'１１月'!K14+'１２月'!K14</f>
        <v>22</v>
      </c>
      <c r="L14" s="107">
        <f t="shared" si="0"/>
        <v>51742</v>
      </c>
      <c r="M14" s="9">
        <f t="shared" si="2"/>
        <v>88</v>
      </c>
      <c r="N14" s="9">
        <f>'１月'!N14+'２月'!N14+'３月'!N14+'４月'!N14+'５月'!N14+'６月'!N14+'７月'!N14+'８月'!N14+'９月'!N14+'１０月'!N14+'１１月'!N14+'１２月'!N14</f>
        <v>50767</v>
      </c>
      <c r="O14" s="9">
        <f>'１月'!O14+'２月'!O14+'３月'!O14+'４月'!O14+'５月'!O14+'６月'!O14+'７月'!O14+'８月'!O14+'９月'!O14+'１０月'!O14+'１１月'!O14+'１２月'!O14</f>
        <v>298</v>
      </c>
      <c r="P14" s="9">
        <f>'１月'!P14+'２月'!P14+'３月'!P14+'４月'!P14+'５月'!P14+'６月'!P14+'７月'!P14+'８月'!P14+'９月'!P14+'１０月'!P14+'１１月'!P14+'１２月'!P14</f>
        <v>15596</v>
      </c>
      <c r="Q14" s="9">
        <f>'１月'!Q14+'２月'!Q14+'３月'!Q14+'４月'!Q14+'５月'!Q14+'６月'!Q14+'７月'!Q14+'８月'!Q14+'９月'!Q14+'１０月'!Q14+'１１月'!Q14+'１２月'!Q14</f>
        <v>73125</v>
      </c>
      <c r="R14" s="79">
        <f t="shared" si="1"/>
        <v>70.7582905982906</v>
      </c>
    </row>
    <row r="15" spans="1:19" ht="37.5" customHeight="1" x14ac:dyDescent="0.15">
      <c r="A15" s="504" t="s">
        <v>57</v>
      </c>
      <c r="B15" s="456"/>
      <c r="C15" s="457"/>
      <c r="D15" s="9">
        <v>18</v>
      </c>
      <c r="E15" s="9">
        <f>'１月'!E15+'２月'!E15+'３月'!E15+'４月'!E15+'５月'!E15+'６月'!E15+'７月'!E15+'８月'!E15+'９月'!E15+'１０月'!E15+'１１月'!E15+'１２月'!E15</f>
        <v>258</v>
      </c>
      <c r="F15" s="9">
        <f>'１月'!F15+'２月'!F15+'３月'!F15+'４月'!F15+'５月'!F15+'６月'!F15+'７月'!F15+'８月'!F15+'９月'!F15+'１０月'!F15+'１１月'!F15+'１２月'!F15</f>
        <v>2355</v>
      </c>
      <c r="G15" s="9">
        <f>'１月'!G15+'２月'!G15+'３月'!G15+'４月'!G15+'５月'!G15+'６月'!G15+'７月'!G15+'８月'!G15+'９月'!G15+'１０月'!G15+'１１月'!G15+'１２月'!G15</f>
        <v>341</v>
      </c>
      <c r="H15" s="9">
        <f>'１月'!H15+'２月'!H15+'３月'!H15+'４月'!H15+'５月'!H15+'６月'!H15+'７月'!H15+'８月'!H15+'９月'!H15+'１０月'!H15+'１１月'!H15+'１２月'!H15</f>
        <v>20687</v>
      </c>
      <c r="I15" s="9">
        <f>'１月'!I15+'２月'!I15+'３月'!I15+'４月'!I15+'５月'!I15+'６月'!I15+'７月'!I15+'８月'!I15+'９月'!I15+'１０月'!I15+'１１月'!I15+'１２月'!I15</f>
        <v>0</v>
      </c>
      <c r="J15" s="9">
        <f>'１月'!J15+'２月'!J15+'３月'!J15+'４月'!J15+'５月'!J15+'６月'!J15+'７月'!J15+'８月'!J15+'９月'!J15+'１０月'!J15+'１１月'!J15+'１２月'!J15</f>
        <v>4685</v>
      </c>
      <c r="K15" s="9">
        <f>'１月'!K15+'２月'!K15+'３月'!K15+'４月'!K15+'５月'!K15+'６月'!K15+'７月'!K15+'８月'!K15+'９月'!K15+'１０月'!K15+'１１月'!K15+'１２月'!K15</f>
        <v>0</v>
      </c>
      <c r="L15" s="107">
        <f t="shared" si="0"/>
        <v>28068</v>
      </c>
      <c r="M15" s="9">
        <f t="shared" si="2"/>
        <v>0</v>
      </c>
      <c r="N15" s="9">
        <f>'１月'!N15+'２月'!N15+'３月'!N15+'４月'!N15+'５月'!N15+'６月'!N15+'７月'!N15+'８月'!N15+'９月'!N15+'１０月'!N15+'１１月'!N15+'１２月'!N15</f>
        <v>27169</v>
      </c>
      <c r="O15" s="9">
        <f>'１月'!O15+'２月'!O15+'３月'!O15+'４月'!O15+'５月'!O15+'６月'!O15+'７月'!O15+'８月'!O15+'９月'!O15+'１０月'!O15+'１１月'!O15+'１２月'!O15</f>
        <v>279</v>
      </c>
      <c r="P15" s="9">
        <f>'１月'!P15+'２月'!P15+'３月'!P15+'４月'!P15+'５月'!P15+'６月'!P15+'７月'!P15+'８月'!P15+'９月'!P15+'１０月'!P15+'１１月'!P15+'１２月'!P15</f>
        <v>5176</v>
      </c>
      <c r="Q15" s="9">
        <f>'１月'!Q15+'２月'!Q15+'３月'!Q15+'４月'!Q15+'５月'!Q15+'６月'!Q15+'７月'!Q15+'８月'!Q15+'９月'!Q15+'１０月'!Q15+'１１月'!Q15+'１２月'!Q15</f>
        <v>39743</v>
      </c>
      <c r="R15" s="79">
        <f t="shared" si="1"/>
        <v>70.623757642855338</v>
      </c>
    </row>
    <row r="16" spans="1:19" ht="37.5" customHeight="1" x14ac:dyDescent="0.15">
      <c r="A16" s="504" t="s">
        <v>58</v>
      </c>
      <c r="B16" s="456"/>
      <c r="C16" s="457"/>
      <c r="D16" s="9">
        <v>18</v>
      </c>
      <c r="E16" s="9">
        <f>'１月'!E16+'２月'!E16+'３月'!E16+'４月'!E16+'５月'!E16+'６月'!E16+'７月'!E16+'８月'!E16+'９月'!E16+'１０月'!E16+'１１月'!E16+'１２月'!E16</f>
        <v>244</v>
      </c>
      <c r="F16" s="9">
        <f>'１月'!F16+'２月'!F16+'３月'!F16+'４月'!F16+'５月'!F16+'６月'!F16+'７月'!F16+'８月'!F16+'９月'!F16+'１０月'!F16+'１１月'!F16+'１２月'!F16</f>
        <v>1863</v>
      </c>
      <c r="G16" s="9">
        <f>'１月'!G16+'２月'!G16+'３月'!G16+'４月'!G16+'５月'!G16+'６月'!G16+'７月'!G16+'８月'!G16+'９月'!G16+'１０月'!G16+'１１月'!G16+'１２月'!G16</f>
        <v>361</v>
      </c>
      <c r="H16" s="9">
        <f>'１月'!H16+'２月'!H16+'３月'!H16+'４月'!H16+'５月'!H16+'６月'!H16+'７月'!H16+'８月'!H16+'９月'!H16+'１０月'!H16+'１１月'!H16+'１２月'!H16</f>
        <v>8171</v>
      </c>
      <c r="I16" s="9">
        <f>'１月'!I16+'２月'!I16+'３月'!I16+'４月'!I16+'５月'!I16+'６月'!I16+'７月'!I16+'８月'!I16+'９月'!I16+'１０月'!I16+'１１月'!I16+'１２月'!I16</f>
        <v>256</v>
      </c>
      <c r="J16" s="9">
        <f>'１月'!J16+'２月'!J16+'３月'!J16+'４月'!J16+'５月'!J16+'６月'!J16+'７月'!J16+'８月'!J16+'９月'!J16+'１０月'!J16+'１１月'!J16+'１２月'!J16</f>
        <v>1733</v>
      </c>
      <c r="K16" s="9">
        <f>'１月'!K16+'２月'!K16+'３月'!K16+'４月'!K16+'５月'!K16+'６月'!K16+'７月'!K16+'８月'!K16+'９月'!K16+'１０月'!K16+'１１月'!K16+'１２月'!K16</f>
        <v>172</v>
      </c>
      <c r="L16" s="107">
        <f t="shared" si="0"/>
        <v>12128</v>
      </c>
      <c r="M16" s="9">
        <f t="shared" si="2"/>
        <v>428</v>
      </c>
      <c r="N16" s="9">
        <f>'１月'!N16+'２月'!N16+'３月'!N16+'４月'!N16+'５月'!N16+'６月'!N16+'７月'!N16+'８月'!N16+'９月'!N16+'１０月'!N16+'１１月'!N16+'１２月'!N16</f>
        <v>0</v>
      </c>
      <c r="O16" s="9">
        <f>'１月'!O16+'２月'!O16+'３月'!O16+'４月'!O16+'５月'!O16+'６月'!O16+'７月'!O16+'８月'!O16+'９月'!O16+'１０月'!O16+'１１月'!O16+'１２月'!O16</f>
        <v>0</v>
      </c>
      <c r="P16" s="9">
        <f>'１月'!P16+'２月'!P16+'３月'!P16+'４月'!P16+'５月'!P16+'６月'!P16+'７月'!P16+'８月'!P16+'９月'!P16+'１０月'!P16+'１１月'!P16+'１２月'!P16</f>
        <v>2077</v>
      </c>
      <c r="Q16" s="9">
        <f>'１月'!Q16+'２月'!Q16+'３月'!Q16+'４月'!Q16+'５月'!Q16+'６月'!Q16+'７月'!Q16+'８月'!Q16+'９月'!Q16+'１０月'!Q16+'１１月'!Q16+'１２月'!Q16</f>
        <v>17711</v>
      </c>
      <c r="R16" s="79">
        <f t="shared" si="1"/>
        <v>68.477217548416235</v>
      </c>
    </row>
    <row r="17" spans="1:18" ht="37.5" customHeight="1" x14ac:dyDescent="0.15">
      <c r="A17" s="504" t="s">
        <v>86</v>
      </c>
      <c r="B17" s="456"/>
      <c r="C17" s="457"/>
      <c r="D17" s="9">
        <v>18</v>
      </c>
      <c r="E17" s="9">
        <f>'１月'!E17+'２月'!E17+'３月'!E17+'４月'!E17+'５月'!E17+'６月'!E17+'７月'!E17+'８月'!E17+'９月'!E17+'１０月'!E17+'１１月'!E17+'１２月'!E17</f>
        <v>256</v>
      </c>
      <c r="F17" s="9">
        <f>'１月'!F17+'２月'!F17+'３月'!F17+'４月'!F17+'５月'!F17+'６月'!F17+'７月'!F17+'８月'!F17+'９月'!F17+'１０月'!F17+'１１月'!F17+'１２月'!F17</f>
        <v>249</v>
      </c>
      <c r="G17" s="9">
        <f>'１月'!G17+'２月'!G17+'３月'!G17+'４月'!G17+'５月'!G17+'６月'!G17+'７月'!G17+'８月'!G17+'９月'!G17+'１０月'!G17+'１１月'!G17+'１２月'!G17</f>
        <v>115</v>
      </c>
      <c r="H17" s="9">
        <f>'１月'!H17+'２月'!H17+'３月'!H17+'４月'!H17+'５月'!H17+'６月'!H17+'７月'!H17+'８月'!H17+'９月'!H17+'１０月'!H17+'１１月'!H17+'１２月'!H17</f>
        <v>20804</v>
      </c>
      <c r="I17" s="9">
        <f>'１月'!I17+'２月'!I17+'３月'!I17+'４月'!I17+'５月'!I17+'６月'!I17+'７月'!I17+'８月'!I17+'９月'!I17+'１０月'!I17+'１１月'!I17+'１２月'!I17</f>
        <v>64</v>
      </c>
      <c r="J17" s="9">
        <f>'１月'!J17+'２月'!J17+'３月'!J17+'４月'!J17+'５月'!J17+'６月'!J17+'７月'!J17+'８月'!J17+'９月'!J17+'１０月'!J17+'１１月'!J17+'１２月'!J17</f>
        <v>6227</v>
      </c>
      <c r="K17" s="9">
        <f>'１月'!K17+'２月'!K17+'３月'!K17+'４月'!K17+'５月'!K17+'６月'!K17+'７月'!K17+'８月'!K17+'９月'!K17+'１０月'!K17+'１１月'!K17+'１２月'!K17</f>
        <v>40</v>
      </c>
      <c r="L17" s="107">
        <f t="shared" si="0"/>
        <v>27395</v>
      </c>
      <c r="M17" s="9">
        <f t="shared" si="2"/>
        <v>104</v>
      </c>
      <c r="N17" s="9">
        <f>'１月'!N17+'２月'!N17+'３月'!N17+'４月'!N17+'５月'!N17+'６月'!N17+'７月'!N17+'８月'!N17+'９月'!N17+'１０月'!N17+'１１月'!N17+'１２月'!N17</f>
        <v>26610</v>
      </c>
      <c r="O17" s="9">
        <f>'１月'!O17+'２月'!O17+'３月'!O17+'４月'!O17+'５月'!O17+'６月'!O17+'７月'!O17+'８月'!O17+'９月'!O17+'１０月'!O17+'１１月'!O17+'１２月'!O17</f>
        <v>639</v>
      </c>
      <c r="P17" s="9">
        <f>'１月'!P17+'２月'!P17+'３月'!P17+'４月'!P17+'５月'!P17+'６月'!P17+'７月'!P17+'８月'!P17+'９月'!P17+'１０月'!P17+'１１月'!P17+'１２月'!P17</f>
        <v>9529</v>
      </c>
      <c r="Q17" s="9">
        <f>'１月'!Q17+'２月'!Q17+'３月'!Q17+'４月'!Q17+'５月'!Q17+'６月'!Q17+'７月'!Q17+'８月'!Q17+'９月'!Q17+'１０月'!Q17+'１１月'!Q17+'１２月'!Q17</f>
        <v>39350</v>
      </c>
      <c r="R17" s="79">
        <f t="shared" si="1"/>
        <v>69.618805590851323</v>
      </c>
    </row>
    <row r="18" spans="1:18" ht="37.5" customHeight="1" x14ac:dyDescent="0.15">
      <c r="A18" s="504" t="s">
        <v>65</v>
      </c>
      <c r="B18" s="456"/>
      <c r="C18" s="457"/>
      <c r="D18" s="9">
        <v>18</v>
      </c>
      <c r="E18" s="9">
        <f>'１月'!E18+'２月'!E18+'３月'!E18+'４月'!E18+'５月'!E18+'６月'!E18+'７月'!E18+'８月'!E18+'９月'!E18+'１０月'!E18+'１１月'!E18+'１２月'!E18</f>
        <v>274</v>
      </c>
      <c r="F18" s="9">
        <f>'１月'!F18+'２月'!F18+'３月'!F18+'４月'!F18+'５月'!F18+'６月'!F18+'７月'!F18+'８月'!F18+'９月'!F18+'１０月'!F18+'１１月'!F18+'１２月'!F18</f>
        <v>4151</v>
      </c>
      <c r="G18" s="9">
        <f>'１月'!G18+'２月'!G18+'３月'!G18+'４月'!G18+'５月'!G18+'６月'!G18+'７月'!G18+'８月'!G18+'９月'!G18+'１０月'!G18+'１１月'!G18+'１２月'!G18</f>
        <v>1147</v>
      </c>
      <c r="H18" s="9">
        <f>'１月'!H18+'２月'!H18+'３月'!H18+'４月'!H18+'５月'!H18+'６月'!H18+'７月'!H18+'８月'!H18+'９月'!H18+'１０月'!H18+'１１月'!H18+'１２月'!H18</f>
        <v>11417</v>
      </c>
      <c r="I18" s="9">
        <f>'１月'!I18+'２月'!I18+'３月'!I18+'４月'!I18+'５月'!I18+'６月'!I18+'７月'!I18+'８月'!I18+'９月'!I18+'１０月'!I18+'１１月'!I18+'１２月'!I18</f>
        <v>168</v>
      </c>
      <c r="J18" s="9">
        <f>'１月'!J18+'２月'!J18+'３月'!J18+'４月'!J18+'５月'!J18+'６月'!J18+'７月'!J18+'８月'!J18+'９月'!J18+'１０月'!J18+'１１月'!J18+'１２月'!J18</f>
        <v>4267</v>
      </c>
      <c r="K18" s="9">
        <f>'１月'!K18+'２月'!K18+'３月'!K18+'４月'!K18+'５月'!K18+'６月'!K18+'７月'!K18+'８月'!K18+'９月'!K18+'１０月'!K18+'１１月'!K18+'１２月'!K18</f>
        <v>19</v>
      </c>
      <c r="L18" s="107">
        <f t="shared" ref="L18:L26" si="3">F18+G18+H18+J18</f>
        <v>20982</v>
      </c>
      <c r="M18" s="9">
        <f t="shared" si="2"/>
        <v>187</v>
      </c>
      <c r="N18" s="9">
        <f>'１月'!N18+'２月'!N18+'３月'!N18+'４月'!N18+'５月'!N18+'６月'!N18+'７月'!N18+'８月'!N18+'９月'!N18+'１０月'!N18+'１１月'!N18+'１２月'!N18</f>
        <v>19059</v>
      </c>
      <c r="O18" s="9">
        <f>'１月'!O18+'２月'!O18+'３月'!O18+'４月'!O18+'５月'!O18+'６月'!O18+'７月'!O18+'８月'!O18+'９月'!O18+'１０月'!O18+'１１月'!O18+'１２月'!O18</f>
        <v>1276</v>
      </c>
      <c r="P18" s="9">
        <f>'１月'!P18+'２月'!P18+'３月'!P18+'４月'!P18+'５月'!P18+'６月'!P18+'７月'!P18+'８月'!P18+'９月'!P18+'１０月'!P18+'１１月'!P18+'１２月'!P18</f>
        <v>5391</v>
      </c>
      <c r="Q18" s="9">
        <f>'１月'!Q18+'２月'!Q18+'３月'!Q18+'４月'!Q18+'５月'!Q18+'６月'!Q18+'７月'!Q18+'８月'!Q18+'９月'!Q18+'１０月'!Q18+'１１月'!Q18+'１２月'!Q18</f>
        <v>31826</v>
      </c>
      <c r="R18" s="79">
        <f t="shared" si="1"/>
        <v>65.927229309369693</v>
      </c>
    </row>
    <row r="19" spans="1:18" ht="37.5" customHeight="1" x14ac:dyDescent="0.15">
      <c r="A19" s="455" t="s">
        <v>12</v>
      </c>
      <c r="B19" s="456"/>
      <c r="C19" s="457"/>
      <c r="D19" s="9">
        <v>18</v>
      </c>
      <c r="E19" s="9">
        <f>'１月'!E19+'２月'!E19+'３月'!E19+'４月'!E19+'５月'!E19+'６月'!E19+'７月'!E19+'８月'!E19+'９月'!E19+'１０月'!E19+'１１月'!E19+'１２月'!E19</f>
        <v>263</v>
      </c>
      <c r="F19" s="9">
        <f>'１月'!F19+'２月'!F19+'３月'!F19+'４月'!F19+'５月'!F19+'６月'!F19+'７月'!F19+'８月'!F19+'９月'!F19+'１０月'!F19+'１１月'!F19+'１２月'!F19</f>
        <v>7596</v>
      </c>
      <c r="G19" s="9">
        <f>'１月'!G19+'２月'!G19+'３月'!G19+'４月'!G19+'５月'!G19+'６月'!G19+'７月'!G19+'８月'!G19+'９月'!G19+'１０月'!G19+'１１月'!G19+'１２月'!G19</f>
        <v>544</v>
      </c>
      <c r="H19" s="9">
        <f>'１月'!H19+'２月'!H19+'３月'!H19+'４月'!H19+'５月'!H19+'６月'!H19+'７月'!H19+'８月'!H19+'９月'!H19+'１０月'!H19+'１１月'!H19+'１２月'!H19</f>
        <v>15613</v>
      </c>
      <c r="I19" s="9">
        <f>'１月'!I19+'２月'!I19+'３月'!I19+'４月'!I19+'５月'!I19+'６月'!I19+'７月'!I19+'８月'!I19+'９月'!I19+'１０月'!I19+'１１月'!I19+'１２月'!I19</f>
        <v>0</v>
      </c>
      <c r="J19" s="9">
        <f>'１月'!J19+'２月'!J19+'３月'!J19+'４月'!J19+'５月'!J19+'６月'!J19+'７月'!J19+'８月'!J19+'９月'!J19+'１０月'!J19+'１１月'!J19+'１２月'!J19</f>
        <v>3021</v>
      </c>
      <c r="K19" s="9">
        <f>'１月'!K19+'２月'!K19+'３月'!K19+'４月'!K19+'５月'!K19+'６月'!K19+'７月'!K19+'８月'!K19+'９月'!K19+'１０月'!K19+'１１月'!K19+'１２月'!K19</f>
        <v>0</v>
      </c>
      <c r="L19" s="107">
        <f t="shared" si="3"/>
        <v>26774</v>
      </c>
      <c r="M19" s="9">
        <f t="shared" si="2"/>
        <v>0</v>
      </c>
      <c r="N19" s="9">
        <f>'１月'!N19+'２月'!N19+'３月'!N19+'４月'!N19+'５月'!N19+'６月'!N19+'７月'!N19+'８月'!N19+'９月'!N19+'１０月'!N19+'１１月'!N19+'１２月'!N19</f>
        <v>22063</v>
      </c>
      <c r="O19" s="9">
        <f>'１月'!O19+'２月'!O19+'３月'!O19+'４月'!O19+'５月'!O19+'６月'!O19+'７月'!O19+'８月'!O19+'９月'!O19+'１０月'!O19+'１１月'!O19+'１２月'!O19</f>
        <v>700</v>
      </c>
      <c r="P19" s="9">
        <f>'１月'!P19+'２月'!P19+'３月'!P19+'４月'!P19+'５月'!P19+'６月'!P19+'７月'!P19+'８月'!P19+'９月'!P19+'１０月'!P19+'１１月'!P19+'１２月'!P19</f>
        <v>6148</v>
      </c>
      <c r="Q19" s="9">
        <f>'１月'!Q19+'２月'!Q19+'３月'!Q19+'４月'!Q19+'５月'!Q19+'６月'!Q19+'７月'!Q19+'８月'!Q19+'９月'!Q19+'１０月'!Q19+'１１月'!Q19+'１２月'!Q19</f>
        <v>35817</v>
      </c>
      <c r="R19" s="79">
        <f t="shared" si="1"/>
        <v>74.752212636457543</v>
      </c>
    </row>
    <row r="20" spans="1:18" ht="37.5" customHeight="1" x14ac:dyDescent="0.15">
      <c r="A20" s="504" t="s">
        <v>202</v>
      </c>
      <c r="B20" s="562"/>
      <c r="C20" s="563"/>
      <c r="D20" s="9">
        <v>36</v>
      </c>
      <c r="E20" s="9">
        <f>'１月'!E20+'２月'!E20+'３月'!E20+'４月'!E20+'５月'!E20+'６月'!E20+'７月'!E20+'８月'!E20+'９月'!E20+'１０月'!E20+'１１月'!E20+'１２月'!E20</f>
        <v>266</v>
      </c>
      <c r="F20" s="9">
        <f>'１月'!F20+'２月'!F20+'３月'!F20+'４月'!F20+'５月'!F20+'６月'!F20+'７月'!F20+'８月'!F20+'９月'!F20+'１０月'!F20+'１１月'!F20+'１２月'!F20</f>
        <v>7646</v>
      </c>
      <c r="G20" s="9">
        <f>'１月'!G20+'２月'!G20+'３月'!G20+'４月'!G20+'５月'!G20+'６月'!G20+'７月'!G20+'８月'!G20+'９月'!G20+'１０月'!G20+'１１月'!G20+'１２月'!G20</f>
        <v>1398</v>
      </c>
      <c r="H20" s="9">
        <f>'１月'!H20+'２月'!H20+'３月'!H20+'４月'!H20+'５月'!H20+'６月'!H20+'７月'!H20+'８月'!H20+'９月'!H20+'１０月'!H20+'１１月'!H20+'１２月'!H20</f>
        <v>45394</v>
      </c>
      <c r="I20" s="9">
        <f>'１月'!I20+'２月'!I20+'３月'!I20+'４月'!I20+'５月'!I20+'６月'!I20+'７月'!I20+'８月'!I20+'９月'!I20+'１０月'!I20+'１１月'!I20+'１２月'!I20</f>
        <v>72</v>
      </c>
      <c r="J20" s="9">
        <f>'１月'!J20+'２月'!J20+'３月'!J20+'４月'!J20+'５月'!J20+'６月'!J20+'７月'!J20+'８月'!J20+'９月'!J20+'１０月'!J20+'１１月'!J20+'１２月'!J20</f>
        <v>8231</v>
      </c>
      <c r="K20" s="9">
        <f>'１月'!K20+'２月'!K20+'３月'!K20+'４月'!K20+'５月'!K20+'６月'!K20+'７月'!K20+'８月'!K20+'９月'!K20+'１０月'!K20+'１１月'!K20+'１２月'!K20</f>
        <v>26</v>
      </c>
      <c r="L20" s="107">
        <f t="shared" si="3"/>
        <v>62669</v>
      </c>
      <c r="M20" s="9">
        <f t="shared" si="2"/>
        <v>98</v>
      </c>
      <c r="N20" s="9">
        <f>'１月'!N20+'２月'!N20+'３月'!N20+'４月'!N20+'５月'!N20+'６月'!N20+'７月'!N20+'８月'!N20+'９月'!N20+'１０月'!N20+'１１月'!N20+'１２月'!N20</f>
        <v>62182</v>
      </c>
      <c r="O20" s="9">
        <f>'１月'!O20+'２月'!O20+'３月'!O20+'４月'!O20+'５月'!O20+'６月'!O20+'７月'!O20+'８月'!O20+'９月'!O20+'１０月'!O20+'１１月'!O20+'１２月'!O20</f>
        <v>319</v>
      </c>
      <c r="P20" s="9">
        <f>'１月'!P20+'２月'!P20+'３月'!P20+'４月'!P20+'５月'!P20+'６月'!P20+'７月'!P20+'８月'!P20+'９月'!P20+'１０月'!P20+'１１月'!P20+'１２月'!P20</f>
        <v>16425</v>
      </c>
      <c r="Q20" s="9">
        <f>'１月'!Q20+'２月'!Q20+'３月'!Q20+'４月'!Q20+'５月'!Q20+'６月'!Q20+'７月'!Q20+'８月'!Q20+'９月'!Q20+'１０月'!Q20+'１１月'!Q20+'１２月'!Q20</f>
        <v>85145</v>
      </c>
      <c r="R20" s="79">
        <f>L20/Q20*100</f>
        <v>73.602677784955077</v>
      </c>
    </row>
    <row r="21" spans="1:18" ht="37.5" customHeight="1" x14ac:dyDescent="0.15">
      <c r="A21" s="455" t="s">
        <v>13</v>
      </c>
      <c r="B21" s="456"/>
      <c r="C21" s="457"/>
      <c r="D21" s="9">
        <v>18</v>
      </c>
      <c r="E21" s="9">
        <f>'１月'!E21+'２月'!E21+'３月'!E21+'４月'!E21+'５月'!E21+'６月'!E21+'７月'!E21+'８月'!E21+'９月'!E21+'１０月'!E21+'１１月'!E21+'１２月'!E21</f>
        <v>257</v>
      </c>
      <c r="F21" s="9">
        <f>'１月'!F21+'２月'!F21+'３月'!F21+'４月'!F21+'５月'!F21+'６月'!F21+'７月'!F21+'８月'!F21+'９月'!F21+'１０月'!F21+'１１月'!F21+'１２月'!F21</f>
        <v>810</v>
      </c>
      <c r="G21" s="9">
        <f>'１月'!G21+'２月'!G21+'３月'!G21+'４月'!G21+'５月'!G21+'６月'!G21+'７月'!G21+'８月'!G21+'９月'!G21+'１０月'!G21+'１１月'!G21+'１２月'!G21</f>
        <v>18</v>
      </c>
      <c r="H21" s="9">
        <f>'１月'!H21+'２月'!H21+'３月'!H21+'４月'!H21+'５月'!H21+'６月'!H21+'７月'!H21+'８月'!H21+'９月'!H21+'１０月'!H21+'１１月'!H21+'１２月'!H21</f>
        <v>15684</v>
      </c>
      <c r="I21" s="9">
        <f>'１月'!I21+'２月'!I21+'３月'!I21+'４月'!I21+'５月'!I21+'６月'!I21+'７月'!I21+'８月'!I21+'９月'!I21+'１０月'!I21+'１１月'!I21+'１２月'!I21</f>
        <v>115</v>
      </c>
      <c r="J21" s="9">
        <f>'１月'!J21+'２月'!J21+'３月'!J21+'４月'!J21+'５月'!J21+'６月'!J21+'７月'!J21+'８月'!J21+'９月'!J21+'１０月'!J21+'１１月'!J21+'１２月'!J21</f>
        <v>3133</v>
      </c>
      <c r="K21" s="9">
        <f>'１月'!K21+'２月'!K21+'３月'!K21+'４月'!K21+'５月'!K21+'６月'!K21+'７月'!K21+'８月'!K21+'９月'!K21+'１０月'!K21+'１１月'!K21+'１２月'!K21</f>
        <v>46</v>
      </c>
      <c r="L21" s="107">
        <f t="shared" si="3"/>
        <v>19645</v>
      </c>
      <c r="M21" s="9">
        <f t="shared" si="2"/>
        <v>161</v>
      </c>
      <c r="N21" s="9">
        <f>'１月'!N21+'２月'!N21+'３月'!N21+'４月'!N21+'５月'!N21+'６月'!N21+'７月'!N21+'８月'!N21+'９月'!N21+'１０月'!N21+'１１月'!N21+'１２月'!N21</f>
        <v>17035</v>
      </c>
      <c r="O21" s="9">
        <f>'１月'!O21+'２月'!O21+'３月'!O21+'４月'!O21+'５月'!O21+'６月'!O21+'７月'!O21+'８月'!O21+'９月'!O21+'１０月'!O21+'１１月'!O21+'１２月'!O21</f>
        <v>0</v>
      </c>
      <c r="P21" s="9">
        <f>'１月'!P21+'２月'!P21+'３月'!P21+'４月'!P21+'５月'!P21+'６月'!P21+'７月'!P21+'８月'!P21+'９月'!P21+'１０月'!P21+'１１月'!P21+'１２月'!P21</f>
        <v>3467</v>
      </c>
      <c r="Q21" s="9">
        <f>'１月'!Q21+'２月'!Q21+'３月'!Q21+'４月'!Q21+'５月'!Q21+'６月'!Q21+'７月'!Q21+'８月'!Q21+'９月'!Q21+'１０月'!Q21+'１１月'!Q21+'１２月'!Q21</f>
        <v>29035</v>
      </c>
      <c r="R21" s="79">
        <f t="shared" si="1"/>
        <v>67.659721026347512</v>
      </c>
    </row>
    <row r="22" spans="1:18" ht="37.5" customHeight="1" x14ac:dyDescent="0.15">
      <c r="A22" s="455" t="s">
        <v>166</v>
      </c>
      <c r="B22" s="456"/>
      <c r="C22" s="456"/>
      <c r="D22" s="9">
        <v>18</v>
      </c>
      <c r="E22" s="9">
        <f>'１月'!E22+'２月'!E22+'３月'!E22+'４月'!E22+'５月'!E22+'６月'!E22+'７月'!E22+'８月'!E22+'９月'!E22+'１０月'!E22+'１１月'!E22+'１２月'!E22</f>
        <v>274</v>
      </c>
      <c r="F22" s="9">
        <f>'１月'!F22+'２月'!F22+'３月'!F22+'４月'!F22+'５月'!F22+'６月'!F22+'７月'!F22+'８月'!F22+'９月'!F22+'１０月'!F22+'１１月'!F22+'１２月'!F22</f>
        <v>0</v>
      </c>
      <c r="G22" s="9">
        <f>'１月'!G22+'２月'!G22+'３月'!G22+'４月'!G22+'５月'!G22+'６月'!G22+'７月'!G22+'８月'!G22+'９月'!G22+'１０月'!G22+'１１月'!G22+'１２月'!G22</f>
        <v>0</v>
      </c>
      <c r="H22" s="9">
        <f>'１月'!H22+'２月'!H22+'３月'!H22+'４月'!H22+'５月'!H22+'６月'!H22+'７月'!H22+'８月'!H22+'９月'!H22+'１０月'!H22+'１１月'!H22+'１２月'!H22</f>
        <v>15864</v>
      </c>
      <c r="I22" s="9">
        <f>'１月'!I22+'２月'!I22+'３月'!I22+'４月'!I22+'５月'!I22+'６月'!I22+'７月'!I22+'８月'!I22+'９月'!I22+'１０月'!I22+'１１月'!I22+'１２月'!I22</f>
        <v>0</v>
      </c>
      <c r="J22" s="9">
        <f>'１月'!J22+'２月'!J22+'３月'!J22+'４月'!J22+'５月'!J22+'６月'!J22+'７月'!J22+'８月'!J22+'９月'!J22+'１０月'!J22+'１１月'!J22+'１２月'!J22</f>
        <v>5006</v>
      </c>
      <c r="K22" s="9">
        <f>'１月'!K22+'２月'!K22+'３月'!K22+'４月'!K22+'５月'!K22+'６月'!K22+'７月'!K22+'８月'!K22+'９月'!K22+'１０月'!K22+'１１月'!K22+'１２月'!K22</f>
        <v>0</v>
      </c>
      <c r="L22" s="107">
        <f>F22+G22+H22+J22</f>
        <v>20870</v>
      </c>
      <c r="M22" s="9">
        <f t="shared" si="2"/>
        <v>0</v>
      </c>
      <c r="N22" s="9">
        <f>'１月'!N22+'２月'!N22+'３月'!N22+'４月'!N22+'５月'!N22+'６月'!N22+'７月'!N22+'８月'!N22+'９月'!N22+'１０月'!N22+'１１月'!N22+'１２月'!N22</f>
        <v>20224</v>
      </c>
      <c r="O22" s="9">
        <f>'１月'!O22+'２月'!O22+'３月'!O22+'４月'!O22+'５月'!O22+'６月'!O22+'７月'!O22+'８月'!O22+'９月'!O22+'１０月'!O22+'１１月'!O22+'１２月'!O22</f>
        <v>610</v>
      </c>
      <c r="P22" s="9">
        <f>'１月'!P22+'２月'!P22+'３月'!P22+'４月'!P22+'５月'!P22+'６月'!P22+'７月'!P22+'８月'!P22+'９月'!P22+'１０月'!P22+'１１月'!P22+'１２月'!P22</f>
        <v>5213</v>
      </c>
      <c r="Q22" s="9">
        <f>'１月'!Q22+'２月'!Q22+'３月'!Q22+'４月'!Q22+'５月'!Q22+'６月'!Q22+'７月'!Q22+'８月'!Q22+'９月'!Q22+'１０月'!Q22+'１１月'!Q22+'１２月'!Q22</f>
        <v>31070</v>
      </c>
      <c r="R22" s="79">
        <f t="shared" si="1"/>
        <v>67.170904409398133</v>
      </c>
    </row>
    <row r="23" spans="1:18" ht="37.5" customHeight="1" x14ac:dyDescent="0.15">
      <c r="A23" s="504" t="s">
        <v>211</v>
      </c>
      <c r="B23" s="456"/>
      <c r="C23" s="456"/>
      <c r="D23" s="9">
        <v>27</v>
      </c>
      <c r="E23" s="9">
        <f>'１月'!E23+'２月'!E23+'３月'!E23+'４月'!E23+'５月'!E23+'６月'!E23+'７月'!E23+'８月'!E23+'９月'!E23+'１０月'!E23+'１１月'!E23+'１２月'!E23</f>
        <v>261</v>
      </c>
      <c r="F23" s="9">
        <f>'１月'!F23+'２月'!F23+'３月'!F23+'４月'!F23+'５月'!F23+'６月'!F23+'７月'!F23+'８月'!F23+'９月'!F23+'１０月'!F23+'１１月'!F23+'１２月'!F23</f>
        <v>8354</v>
      </c>
      <c r="G23" s="9">
        <f>'１月'!G23+'２月'!G23+'３月'!G23+'４月'!G23+'５月'!G23+'６月'!G23+'７月'!G23+'８月'!G23+'９月'!G23+'１０月'!G23+'１１月'!G23+'１２月'!G23</f>
        <v>1889</v>
      </c>
      <c r="H23" s="9">
        <f>'１月'!H23+'２月'!H23+'３月'!H23+'４月'!H23+'５月'!H23+'６月'!H23+'７月'!H23+'８月'!H23+'９月'!H23+'１０月'!H23+'１１月'!H23+'１２月'!H23</f>
        <v>28911</v>
      </c>
      <c r="I23" s="9">
        <f>'１月'!I23+'２月'!I23+'３月'!I23+'４月'!I23+'５月'!I23+'６月'!I23+'７月'!I23+'８月'!I23+'９月'!I23+'１０月'!I23+'１１月'!I23+'１２月'!I23</f>
        <v>0</v>
      </c>
      <c r="J23" s="9">
        <f>'１月'!J23+'２月'!J23+'３月'!J23+'４月'!J23+'５月'!J23+'６月'!J23+'７月'!J23+'８月'!J23+'９月'!J23+'１０月'!J23+'１１月'!J23+'１２月'!J23</f>
        <v>6213</v>
      </c>
      <c r="K23" s="9">
        <f>'１月'!K23+'２月'!K23+'３月'!K23+'４月'!K23+'５月'!K23+'６月'!K23+'７月'!K23+'８月'!K23+'９月'!K23+'１０月'!K23+'１１月'!K23+'１２月'!K23</f>
        <v>0</v>
      </c>
      <c r="L23" s="107">
        <f>F23+G23+H23+J23</f>
        <v>45367</v>
      </c>
      <c r="M23" s="9">
        <f>I23+K23</f>
        <v>0</v>
      </c>
      <c r="N23" s="9">
        <f>'１月'!N23+'２月'!N23+'３月'!N23+'４月'!N23+'５月'!N23+'６月'!N23+'７月'!N23+'８月'!N23+'９月'!N23+'１０月'!N23+'１１月'!N23+'１２月'!N23</f>
        <v>43317</v>
      </c>
      <c r="O23" s="9">
        <f>'１月'!O23+'２月'!O23+'３月'!O23+'４月'!O23+'５月'!O23+'６月'!O23+'７月'!O23+'８月'!O23+'９月'!O23+'１０月'!O23+'１１月'!O23+'１２月'!O23</f>
        <v>2050</v>
      </c>
      <c r="P23" s="9">
        <f>'１月'!P23+'２月'!P23+'３月'!P23+'４月'!P23+'５月'!P23+'６月'!P23+'７月'!P23+'８月'!P23+'９月'!P23+'１０月'!P23+'１１月'!P23+'１２月'!P23</f>
        <v>8966</v>
      </c>
      <c r="Q23" s="9">
        <f>'１月'!Q23+'２月'!Q23+'３月'!Q23+'４月'!Q23+'５月'!Q23+'６月'!Q23+'７月'!Q23+'８月'!Q23+'９月'!Q23+'１０月'!Q23+'１１月'!Q23+'１２月'!Q23</f>
        <v>64074</v>
      </c>
      <c r="R23" s="79">
        <f>L23/Q23*100</f>
        <v>70.804070293722887</v>
      </c>
    </row>
    <row r="24" spans="1:18" ht="37.5" customHeight="1" x14ac:dyDescent="0.15">
      <c r="A24" s="455" t="s">
        <v>55</v>
      </c>
      <c r="B24" s="456"/>
      <c r="C24" s="457"/>
      <c r="D24" s="9">
        <v>18</v>
      </c>
      <c r="E24" s="9">
        <f>'１月'!E24+'２月'!E24+'３月'!E24+'４月'!E24+'５月'!E24+'６月'!E24+'７月'!E24+'８月'!E24+'９月'!E24+'１０月'!E24+'１１月'!E24+'１２月'!E24</f>
        <v>257</v>
      </c>
      <c r="F24" s="9">
        <f>'１月'!F24+'２月'!F24+'３月'!F24+'４月'!F24+'５月'!F24+'６月'!F24+'７月'!F24+'８月'!F24+'９月'!F24+'１０月'!F24+'１１月'!F24+'１２月'!F24</f>
        <v>10339</v>
      </c>
      <c r="G24" s="9">
        <f>'１月'!G24+'２月'!G24+'３月'!G24+'４月'!G24+'５月'!G24+'６月'!G24+'７月'!G24+'８月'!G24+'９月'!G24+'１０月'!G24+'１１月'!G24+'１２月'!G24</f>
        <v>2106</v>
      </c>
      <c r="H24" s="9">
        <f>'１月'!H24+'２月'!H24+'３月'!H24+'４月'!H24+'５月'!H24+'６月'!H24+'７月'!H24+'８月'!H24+'９月'!H24+'１０月'!H24+'１１月'!H24+'１２月'!H24</f>
        <v>11767</v>
      </c>
      <c r="I24" s="9">
        <f>'１月'!I24+'２月'!I24+'３月'!I24+'４月'!I24+'５月'!I24+'６月'!I24+'７月'!I24+'８月'!I24+'９月'!I24+'１０月'!I24+'１１月'!I24+'１２月'!I24</f>
        <v>4</v>
      </c>
      <c r="J24" s="9">
        <f>'１月'!J24+'２月'!J24+'３月'!J24+'４月'!J24+'５月'!J24+'６月'!J24+'７月'!J24+'８月'!J24+'９月'!J24+'１０月'!J24+'１１月'!J24+'１２月'!J24</f>
        <v>2412</v>
      </c>
      <c r="K24" s="9">
        <f>'１月'!K24+'２月'!K24+'３月'!K24+'４月'!K24+'５月'!K24+'６月'!K24+'７月'!K24+'８月'!K24+'９月'!K24+'１０月'!K24+'１１月'!K24+'１２月'!K24</f>
        <v>4</v>
      </c>
      <c r="L24" s="107">
        <f>F24+G24+H24+J24</f>
        <v>26624</v>
      </c>
      <c r="M24" s="9">
        <f t="shared" si="2"/>
        <v>8</v>
      </c>
      <c r="N24" s="9">
        <f>'１月'!N24+'２月'!N24+'３月'!N24+'４月'!N24+'５月'!N24+'６月'!N24+'７月'!N24+'８月'!N24+'９月'!N24+'１０月'!N24+'１１月'!N24+'１２月'!N24</f>
        <v>25430</v>
      </c>
      <c r="O24" s="9">
        <f>'１月'!O24+'２月'!O24+'３月'!O24+'４月'!O24+'５月'!O24+'６月'!O24+'７月'!O24+'８月'!O24+'９月'!O24+'１０月'!O24+'１１月'!O24+'１２月'!O24</f>
        <v>0</v>
      </c>
      <c r="P24" s="9">
        <f>'１月'!P24+'２月'!P24+'３月'!P24+'４月'!P24+'５月'!P24+'６月'!P24+'７月'!P24+'８月'!P24+'９月'!P24+'１０月'!P24+'１１月'!P24+'１２月'!P24</f>
        <v>7401</v>
      </c>
      <c r="Q24" s="9">
        <f>'１月'!Q24+'２月'!Q24+'３月'!Q24+'４月'!Q24+'５月'!Q24+'６月'!Q24+'７月'!Q24+'８月'!Q24+'９月'!Q24+'１０月'!Q24+'１１月'!Q24+'１２月'!Q24</f>
        <v>37044</v>
      </c>
      <c r="R24" s="79">
        <f t="shared" si="1"/>
        <v>71.871288197818799</v>
      </c>
    </row>
    <row r="25" spans="1:18" ht="37.5" customHeight="1" x14ac:dyDescent="0.15">
      <c r="A25" s="504" t="s">
        <v>271</v>
      </c>
      <c r="B25" s="456"/>
      <c r="C25" s="456"/>
      <c r="D25" s="9">
        <v>18</v>
      </c>
      <c r="E25" s="9">
        <f>'１月'!E25+'２月'!E25+'３月'!E25+'４月'!E25+'５月'!E25+'６月'!E25+'７月'!E25+'８月'!E25+'９月'!E25+'１０月'!E25+'１１月'!E25+'１２月'!E25</f>
        <v>258</v>
      </c>
      <c r="F25" s="9">
        <f>'１月'!F25+'２月'!F25+'３月'!F25+'４月'!F25+'５月'!F25+'６月'!F25+'７月'!F25+'８月'!F25+'９月'!F25+'１０月'!F25+'１１月'!F25+'１２月'!F25</f>
        <v>2734</v>
      </c>
      <c r="G25" s="9">
        <f>'１月'!G25+'２月'!G25+'３月'!G25+'４月'!G25+'５月'!G25+'６月'!G25+'７月'!G25+'８月'!G25+'９月'!G25+'１０月'!G25+'１１月'!G25+'１２月'!G25</f>
        <v>571</v>
      </c>
      <c r="H25" s="9">
        <f>'１月'!H25+'２月'!H25+'３月'!H25+'４月'!H25+'５月'!H25+'６月'!H25+'７月'!H25+'８月'!H25+'９月'!H25+'１０月'!H25+'１１月'!H25+'１２月'!H25</f>
        <v>12261</v>
      </c>
      <c r="I25" s="9">
        <f>'１月'!I25+'２月'!I25+'３月'!I25+'４月'!I25+'５月'!I25+'６月'!I25+'７月'!I25+'８月'!I25+'９月'!I25+'１０月'!I25+'１１月'!I25+'１２月'!I25</f>
        <v>0</v>
      </c>
      <c r="J25" s="9">
        <f>'１月'!J25+'２月'!J25+'３月'!J25+'４月'!J25+'５月'!J25+'６月'!J25+'７月'!J25+'８月'!J25+'９月'!J25+'１０月'!J25+'１１月'!J25+'１２月'!J25</f>
        <v>4330</v>
      </c>
      <c r="K25" s="9">
        <f>'１月'!K25+'２月'!K25+'３月'!K25+'４月'!K25+'５月'!K25+'６月'!K25+'７月'!K25+'８月'!K25+'９月'!K25+'１０月'!K25+'１１月'!K25+'１２月'!K25</f>
        <v>0</v>
      </c>
      <c r="L25" s="107">
        <f>F25+G25+H25+J25</f>
        <v>19896</v>
      </c>
      <c r="M25" s="9">
        <f>I25+K25</f>
        <v>0</v>
      </c>
      <c r="N25" s="9">
        <f>'１月'!N25+'２月'!N25+'３月'!N25+'４月'!N25+'５月'!N25+'６月'!N25+'７月'!N25+'８月'!N25+'９月'!N25+'１０月'!N25+'１１月'!N25+'１２月'!N25</f>
        <v>19486</v>
      </c>
      <c r="O25" s="9">
        <f>'１月'!O25+'２月'!O25+'３月'!O25+'４月'!O25+'５月'!O25+'６月'!O25+'７月'!O25+'８月'!O25+'９月'!O25+'１０月'!O25+'１１月'!O25+'１２月'!O25</f>
        <v>410</v>
      </c>
      <c r="P25" s="9">
        <f>'１月'!P25+'２月'!P25+'３月'!P25+'４月'!P25+'５月'!P25+'６月'!P25+'７月'!P25+'８月'!P25+'９月'!P25+'１０月'!P25+'１１月'!P25+'１２月'!P25</f>
        <v>3032</v>
      </c>
      <c r="Q25" s="9">
        <f>'１月'!Q25+'２月'!Q25+'３月'!Q25+'４月'!Q25+'５月'!Q25+'６月'!Q25+'７月'!Q25+'８月'!Q25+'９月'!Q25+'１０月'!Q25+'１１月'!Q25+'１２月'!Q25</f>
        <v>29890</v>
      </c>
      <c r="R25" s="79">
        <f>L25/Q25*100</f>
        <v>66.564068250250912</v>
      </c>
    </row>
    <row r="26" spans="1:18" ht="37.5" customHeight="1" x14ac:dyDescent="0.15">
      <c r="A26" s="504" t="s">
        <v>119</v>
      </c>
      <c r="B26" s="456"/>
      <c r="C26" s="457"/>
      <c r="D26" s="9">
        <v>18</v>
      </c>
      <c r="E26" s="9">
        <f>'１月'!E26+'２月'!E26+'３月'!E26+'４月'!E26+'５月'!E26+'６月'!E26+'７月'!E26+'８月'!E26+'９月'!E26+'１０月'!E26+'１１月'!E26+'１２月'!E26</f>
        <v>264</v>
      </c>
      <c r="F26" s="9">
        <f>'１月'!F26+'２月'!F26+'３月'!F26+'４月'!F26+'５月'!F26+'６月'!F26+'７月'!F26+'８月'!F26+'９月'!F26+'１０月'!F26+'１１月'!F26+'１２月'!F26</f>
        <v>2472</v>
      </c>
      <c r="G26" s="9">
        <f>'１月'!G26+'２月'!G26+'３月'!G26+'４月'!G26+'５月'!G26+'６月'!G26+'７月'!G26+'８月'!G26+'９月'!G26+'１０月'!G26+'１１月'!G26+'１２月'!G26</f>
        <v>813</v>
      </c>
      <c r="H26" s="9">
        <f>'１月'!H26+'２月'!H26+'３月'!H26+'４月'!H26+'５月'!H26+'６月'!H26+'７月'!H26+'８月'!H26+'９月'!H26+'１０月'!H26+'１１月'!H26+'１２月'!H26</f>
        <v>11175</v>
      </c>
      <c r="I26" s="9">
        <f>'１月'!I26+'２月'!I26+'３月'!I26+'４月'!I26+'５月'!I26+'６月'!I26+'７月'!I26+'８月'!I26+'９月'!I26+'１０月'!I26+'１１月'!I26+'１２月'!I26</f>
        <v>50</v>
      </c>
      <c r="J26" s="9">
        <f>'１月'!J26+'２月'!J26+'３月'!J26+'４月'!J26+'５月'!J26+'６月'!J26+'７月'!J26+'８月'!J26+'９月'!J26+'１０月'!J26+'１１月'!J26+'１２月'!J26</f>
        <v>3130</v>
      </c>
      <c r="K26" s="9">
        <f>'１月'!K26+'２月'!K26+'３月'!K26+'４月'!K26+'５月'!K26+'６月'!K26+'７月'!K26+'８月'!K26+'９月'!K26+'１０月'!K26+'１１月'!K26+'１２月'!K26</f>
        <v>29</v>
      </c>
      <c r="L26" s="107">
        <f t="shared" si="3"/>
        <v>17590</v>
      </c>
      <c r="M26" s="9">
        <f t="shared" si="2"/>
        <v>79</v>
      </c>
      <c r="N26" s="9">
        <f>'１月'!N26+'２月'!N26+'３月'!N26+'４月'!N26+'５月'!N26+'６月'!N26+'７月'!N26+'８月'!N26+'９月'!N26+'１０月'!N26+'１１月'!N26+'１２月'!N26</f>
        <v>17332</v>
      </c>
      <c r="O26" s="9">
        <f>'１月'!O26+'２月'!O26+'３月'!O26+'４月'!O26+'５月'!O26+'６月'!O26+'７月'!O26+'８月'!O26+'９月'!O26+'１０月'!O26+'１１月'!O26+'１２月'!O26</f>
        <v>258</v>
      </c>
      <c r="P26" s="9">
        <f>'１月'!P26+'２月'!P26+'３月'!P26+'４月'!P26+'５月'!P26+'６月'!P26+'７月'!P26+'８月'!P26+'９月'!P26+'１０月'!P26+'１１月'!P26+'１２月'!P26</f>
        <v>5466</v>
      </c>
      <c r="Q26" s="9">
        <f>'１月'!Q26+'２月'!Q26+'３月'!Q26+'４月'!Q26+'５月'!Q26+'６月'!Q26+'７月'!Q26+'８月'!Q26+'９月'!Q26+'１０月'!Q26+'１１月'!Q26+'１２月'!Q26</f>
        <v>29336</v>
      </c>
      <c r="R26" s="79">
        <f t="shared" si="1"/>
        <v>59.960458140169074</v>
      </c>
    </row>
    <row r="27" spans="1:18" ht="37.5" customHeight="1" x14ac:dyDescent="0.15">
      <c r="A27" s="521" t="s">
        <v>282</v>
      </c>
      <c r="B27" s="495"/>
      <c r="C27" s="496"/>
      <c r="D27" s="61">
        <f t="shared" ref="D27:Q27" si="4">SUM(D5:D26)</f>
        <v>495</v>
      </c>
      <c r="E27" s="262">
        <f t="shared" si="4"/>
        <v>5651</v>
      </c>
      <c r="F27" s="61">
        <f t="shared" si="4"/>
        <v>102497</v>
      </c>
      <c r="G27" s="61">
        <f t="shared" si="4"/>
        <v>16880</v>
      </c>
      <c r="H27" s="61">
        <f t="shared" si="4"/>
        <v>399631</v>
      </c>
      <c r="I27" s="61">
        <f t="shared" si="4"/>
        <v>2330</v>
      </c>
      <c r="J27" s="61">
        <f t="shared" si="4"/>
        <v>95154</v>
      </c>
      <c r="K27" s="61">
        <f t="shared" si="4"/>
        <v>1029</v>
      </c>
      <c r="L27" s="61">
        <f t="shared" si="4"/>
        <v>614162</v>
      </c>
      <c r="M27" s="61">
        <f t="shared" si="4"/>
        <v>3359</v>
      </c>
      <c r="N27" s="61">
        <f t="shared" si="4"/>
        <v>551924</v>
      </c>
      <c r="O27" s="61">
        <f t="shared" si="4"/>
        <v>10582</v>
      </c>
      <c r="P27" s="61">
        <f t="shared" si="4"/>
        <v>148470</v>
      </c>
      <c r="Q27" s="61">
        <f t="shared" si="4"/>
        <v>886398</v>
      </c>
      <c r="R27" s="80">
        <f t="shared" si="1"/>
        <v>69.287385576231003</v>
      </c>
    </row>
    <row r="28" spans="1:18" ht="37.5" customHeight="1" x14ac:dyDescent="0.15">
      <c r="A28" s="592" t="s">
        <v>15</v>
      </c>
      <c r="B28" s="468"/>
      <c r="C28" s="501"/>
      <c r="D28" s="141"/>
      <c r="E28" s="263"/>
      <c r="F28" s="58">
        <f t="shared" ref="F28:K28" si="5">F27/$L$27*100</f>
        <v>16.688919210240947</v>
      </c>
      <c r="G28" s="58">
        <f t="shared" si="5"/>
        <v>2.7484605039061352</v>
      </c>
      <c r="H28" s="58">
        <f t="shared" si="5"/>
        <v>65.06931395950906</v>
      </c>
      <c r="I28" s="58">
        <f t="shared" si="5"/>
        <v>0.37937873069320471</v>
      </c>
      <c r="J28" s="58">
        <f t="shared" si="5"/>
        <v>15.493306326343864</v>
      </c>
      <c r="K28" s="58">
        <f t="shared" si="5"/>
        <v>0.1675453707653681</v>
      </c>
      <c r="L28" s="58"/>
      <c r="M28" s="58"/>
      <c r="N28" s="58"/>
      <c r="O28" s="58"/>
      <c r="P28" s="58"/>
      <c r="Q28" s="58"/>
      <c r="R28" s="81"/>
    </row>
    <row r="29" spans="1:18" ht="37.5" customHeight="1" x14ac:dyDescent="0.15">
      <c r="A29" s="596" t="s">
        <v>69</v>
      </c>
      <c r="B29" s="597"/>
      <c r="C29" s="598"/>
      <c r="D29" s="141"/>
      <c r="E29" s="263"/>
      <c r="F29" s="58">
        <f>F27/22</f>
        <v>4658.954545454545</v>
      </c>
      <c r="G29" s="58">
        <f t="shared" ref="G29:P29" si="6">G27/22</f>
        <v>767.27272727272725</v>
      </c>
      <c r="H29" s="58">
        <f t="shared" si="6"/>
        <v>18165.045454545456</v>
      </c>
      <c r="I29" s="58">
        <f t="shared" si="6"/>
        <v>105.90909090909091</v>
      </c>
      <c r="J29" s="58">
        <f t="shared" si="6"/>
        <v>4325.181818181818</v>
      </c>
      <c r="K29" s="58">
        <f t="shared" si="6"/>
        <v>46.772727272727273</v>
      </c>
      <c r="L29" s="58">
        <f t="shared" si="6"/>
        <v>27916.454545454544</v>
      </c>
      <c r="M29" s="58">
        <f t="shared" si="6"/>
        <v>152.68181818181819</v>
      </c>
      <c r="N29" s="58">
        <f t="shared" si="6"/>
        <v>25087.454545454544</v>
      </c>
      <c r="O29" s="58">
        <f t="shared" si="6"/>
        <v>481</v>
      </c>
      <c r="P29" s="58">
        <f t="shared" si="6"/>
        <v>6748.636363636364</v>
      </c>
      <c r="Q29" s="58"/>
      <c r="R29" s="81"/>
    </row>
    <row r="30" spans="1:18" ht="37.5" customHeight="1" x14ac:dyDescent="0.15">
      <c r="A30" s="593" t="s">
        <v>70</v>
      </c>
      <c r="B30" s="468"/>
      <c r="C30" s="501"/>
      <c r="D30" s="141"/>
      <c r="E30" s="263"/>
      <c r="F30" s="58">
        <f t="shared" ref="F30:P30" si="7">F27/$D$27*18</f>
        <v>3727.1636363636367</v>
      </c>
      <c r="G30" s="58">
        <f t="shared" si="7"/>
        <v>613.81818181818187</v>
      </c>
      <c r="H30" s="58">
        <f t="shared" si="7"/>
        <v>14532.036363636364</v>
      </c>
      <c r="I30" s="58">
        <f t="shared" si="7"/>
        <v>84.72727272727272</v>
      </c>
      <c r="J30" s="58">
        <f t="shared" si="7"/>
        <v>3460.1454545454544</v>
      </c>
      <c r="K30" s="58">
        <f t="shared" si="7"/>
        <v>37.418181818181814</v>
      </c>
      <c r="L30" s="58">
        <f t="shared" si="7"/>
        <v>22333.163636363635</v>
      </c>
      <c r="M30" s="58">
        <f t="shared" si="7"/>
        <v>122.14545454545454</v>
      </c>
      <c r="N30" s="58">
        <f t="shared" si="7"/>
        <v>20069.963636363635</v>
      </c>
      <c r="O30" s="58">
        <f t="shared" si="7"/>
        <v>384.79999999999995</v>
      </c>
      <c r="P30" s="58">
        <f t="shared" si="7"/>
        <v>5398.909090909091</v>
      </c>
      <c r="Q30" s="58"/>
      <c r="R30" s="81"/>
    </row>
    <row r="31" spans="1:18" ht="37.5" customHeight="1" x14ac:dyDescent="0.15">
      <c r="A31" s="509" t="s">
        <v>356</v>
      </c>
      <c r="B31" s="599"/>
      <c r="C31" s="600"/>
      <c r="D31" s="385">
        <v>495</v>
      </c>
      <c r="E31" s="385">
        <v>7781</v>
      </c>
      <c r="F31" s="353">
        <v>145105</v>
      </c>
      <c r="G31" s="353">
        <v>23450</v>
      </c>
      <c r="H31" s="353">
        <v>581027</v>
      </c>
      <c r="I31" s="353">
        <v>2811</v>
      </c>
      <c r="J31" s="353">
        <v>136816</v>
      </c>
      <c r="K31" s="353">
        <v>1145</v>
      </c>
      <c r="L31" s="353">
        <f>SUM(F31+G31+H31+J31)</f>
        <v>886398</v>
      </c>
      <c r="M31" s="353">
        <f>I31+K31</f>
        <v>3956</v>
      </c>
      <c r="N31" s="353">
        <v>799791</v>
      </c>
      <c r="O31" s="403">
        <v>13542</v>
      </c>
      <c r="P31" s="403">
        <v>221108</v>
      </c>
      <c r="Q31" s="63" t="s">
        <v>72</v>
      </c>
      <c r="R31" s="82"/>
    </row>
    <row r="32" spans="1:18" ht="39.75" customHeight="1" x14ac:dyDescent="0.15">
      <c r="A32" s="557" t="s">
        <v>72</v>
      </c>
      <c r="B32" s="557"/>
      <c r="C32" s="557"/>
      <c r="D32" s="557"/>
      <c r="E32" s="557"/>
      <c r="F32" s="557"/>
      <c r="G32" s="557"/>
      <c r="H32" s="557"/>
      <c r="I32" s="557"/>
      <c r="J32" s="557"/>
      <c r="K32" s="557"/>
      <c r="L32" s="557"/>
      <c r="M32" s="557"/>
      <c r="N32" s="557"/>
      <c r="O32" s="557"/>
      <c r="P32" s="557"/>
      <c r="Q32" s="557"/>
      <c r="R32" s="557"/>
    </row>
    <row r="33" spans="1:19" ht="44.25" customHeight="1" x14ac:dyDescent="0.15">
      <c r="A33" s="594" t="s">
        <v>352</v>
      </c>
      <c r="B33" s="594"/>
      <c r="C33" s="594"/>
      <c r="D33" s="594"/>
      <c r="E33" s="594"/>
      <c r="F33" s="594"/>
      <c r="G33" s="594"/>
      <c r="H33" s="594"/>
      <c r="I33" s="594"/>
      <c r="J33" s="594"/>
      <c r="K33" s="594"/>
      <c r="L33" s="594"/>
      <c r="M33" s="594"/>
      <c r="N33" s="594"/>
      <c r="O33" s="594"/>
      <c r="P33" s="594"/>
      <c r="Q33" s="573" t="s">
        <v>77</v>
      </c>
      <c r="R33" s="573"/>
    </row>
    <row r="34" spans="1:19" ht="44.25" customHeight="1" x14ac:dyDescent="0.15">
      <c r="A34" s="25"/>
      <c r="C34" s="50" t="s">
        <v>50</v>
      </c>
      <c r="D34" s="583" t="s">
        <v>82</v>
      </c>
      <c r="E34" s="583" t="s">
        <v>53</v>
      </c>
      <c r="F34" s="586" t="s">
        <v>188</v>
      </c>
      <c r="G34" s="587"/>
      <c r="H34" s="587"/>
      <c r="I34" s="587"/>
      <c r="J34" s="587"/>
      <c r="K34" s="587"/>
      <c r="L34" s="587"/>
      <c r="M34" s="587"/>
      <c r="N34" s="587"/>
      <c r="O34" s="587"/>
      <c r="P34" s="587"/>
      <c r="Q34" s="587"/>
      <c r="R34" s="588"/>
    </row>
    <row r="35" spans="1:19" ht="44.25" customHeight="1" x14ac:dyDescent="0.15">
      <c r="A35" s="25"/>
      <c r="C35" s="55"/>
      <c r="D35" s="584"/>
      <c r="E35" s="584"/>
      <c r="F35" s="578" t="s">
        <v>0</v>
      </c>
      <c r="G35" s="595"/>
      <c r="H35" s="578" t="s">
        <v>1</v>
      </c>
      <c r="I35" s="579"/>
      <c r="J35" s="579"/>
      <c r="K35" s="580"/>
      <c r="L35" s="29"/>
      <c r="M35" s="485" t="s">
        <v>164</v>
      </c>
      <c r="N35" s="485" t="s">
        <v>168</v>
      </c>
      <c r="O35" s="576" t="s">
        <v>148</v>
      </c>
      <c r="P35" s="576" t="s">
        <v>160</v>
      </c>
      <c r="Q35" s="574" t="s">
        <v>281</v>
      </c>
      <c r="R35" s="581" t="s">
        <v>96</v>
      </c>
    </row>
    <row r="36" spans="1:19" ht="44.25" customHeight="1" x14ac:dyDescent="0.15">
      <c r="A36" s="26" t="s">
        <v>56</v>
      </c>
      <c r="B36" s="4"/>
      <c r="C36" s="56"/>
      <c r="D36" s="585"/>
      <c r="E36" s="585"/>
      <c r="F36" s="31" t="s">
        <v>2</v>
      </c>
      <c r="G36" s="31" t="s">
        <v>3</v>
      </c>
      <c r="H36" s="31" t="s">
        <v>2</v>
      </c>
      <c r="I36" s="87" t="s">
        <v>164</v>
      </c>
      <c r="J36" s="31" t="s">
        <v>3</v>
      </c>
      <c r="K36" s="87" t="s">
        <v>164</v>
      </c>
      <c r="L36" s="108" t="s">
        <v>4</v>
      </c>
      <c r="M36" s="515"/>
      <c r="N36" s="515"/>
      <c r="O36" s="577"/>
      <c r="P36" s="577"/>
      <c r="Q36" s="575"/>
      <c r="R36" s="582"/>
      <c r="S36" s="298"/>
    </row>
    <row r="37" spans="1:19" ht="43.5" customHeight="1" x14ac:dyDescent="0.15">
      <c r="A37" s="455" t="s">
        <v>20</v>
      </c>
      <c r="B37" s="479"/>
      <c r="C37" s="528"/>
      <c r="D37" s="9">
        <v>18</v>
      </c>
      <c r="E37" s="9">
        <f>'１月'!E37+'２月'!E37+'３月'!E37+'４月'!E37+'５月'!E37+'６月'!E37+'７月'!E37+'８月'!E37+'９月'!E37+'１０月'!E37+'１１月'!E37+'１２月'!E37</f>
        <v>266</v>
      </c>
      <c r="F37" s="9">
        <f>'１月'!F37+'２月'!F37+'３月'!F37+'４月'!F37+'５月'!F37+'６月'!F37+'７月'!F37+'８月'!F37+'９月'!F37+'１０月'!F37+'１１月'!F37+'１２月'!F37</f>
        <v>17874</v>
      </c>
      <c r="G37" s="9">
        <f>'１月'!G37+'２月'!G37+'３月'!G37+'４月'!G37+'５月'!G37+'６月'!G37+'７月'!G37+'８月'!G37+'９月'!G37+'１０月'!G37+'１１月'!G37+'１２月'!G37</f>
        <v>2016</v>
      </c>
      <c r="H37" s="9">
        <f>'１月'!H37+'２月'!H37+'３月'!H37+'４月'!H37+'５月'!H37+'６月'!H37+'７月'!H37+'８月'!H37+'９月'!H37+'１０月'!H37+'１１月'!H37+'１２月'!H37</f>
        <v>13871</v>
      </c>
      <c r="I37" s="9">
        <f>'１月'!I37+'２月'!I37+'３月'!I37+'４月'!I37+'５月'!I37+'６月'!I37+'７月'!I37+'８月'!I37+'９月'!I37+'１０月'!I37+'１１月'!I37+'１２月'!I37</f>
        <v>81</v>
      </c>
      <c r="J37" s="9">
        <f>'１月'!J37+'２月'!J37+'３月'!J37+'４月'!J37+'５月'!J37+'６月'!J37+'７月'!J37+'８月'!J37+'９月'!J37+'１０月'!J37+'１１月'!J37+'１２月'!J37</f>
        <v>2952</v>
      </c>
      <c r="K37" s="9">
        <f>'１月'!K37+'２月'!K37+'３月'!K37+'４月'!K37+'５月'!K37+'６月'!K37+'７月'!K37+'８月'!K37+'９月'!K37+'１０月'!K37+'１１月'!K37+'１２月'!K37</f>
        <v>24</v>
      </c>
      <c r="L37" s="107">
        <f t="shared" ref="L37:L50" si="8">F37+G37+H37+J37</f>
        <v>36713</v>
      </c>
      <c r="M37" s="9">
        <f t="shared" ref="M37:M50" si="9">I37+K37</f>
        <v>105</v>
      </c>
      <c r="N37" s="9">
        <f>'１月'!N37+'２月'!N37+'３月'!N37+'４月'!N37+'５月'!N37+'６月'!N37+'７月'!N37+'８月'!N37+'９月'!N37+'１０月'!N37+'１１月'!N37+'１２月'!N37</f>
        <v>36220</v>
      </c>
      <c r="O37" s="9">
        <f>'１月'!O37+'２月'!O37+'３月'!O37+'４月'!O37+'５月'!O37+'６月'!O37+'７月'!O37+'８月'!O37+'９月'!O37+'１０月'!O37+'１１月'!O37+'１２月'!O37</f>
        <v>476</v>
      </c>
      <c r="P37" s="9">
        <f>'１月'!P37+'２月'!P37+'３月'!P37+'４月'!P37+'５月'!P37+'６月'!P37+'７月'!P37+'８月'!P37+'９月'!P37+'１０月'!P37+'１１月'!P37+'１２月'!P37</f>
        <v>11938</v>
      </c>
      <c r="Q37" s="9">
        <f>'１月'!Q37+'２月'!Q37+'３月'!Q37+'４月'!Q37+'５月'!Q37+'６月'!Q37+'７月'!Q37+'８月'!Q37+'９月'!Q37+'１０月'!Q37+'１１月'!Q37+'１２月'!Q37</f>
        <v>52478</v>
      </c>
      <c r="R37" s="79">
        <f t="shared" ref="R37:R51" si="10">L37/Q37*100</f>
        <v>69.958839894813067</v>
      </c>
    </row>
    <row r="38" spans="1:19" ht="43.5" customHeight="1" x14ac:dyDescent="0.15">
      <c r="A38" s="455" t="s">
        <v>259</v>
      </c>
      <c r="B38" s="479"/>
      <c r="C38" s="528"/>
      <c r="D38" s="9">
        <v>18</v>
      </c>
      <c r="E38" s="9">
        <f>'１月'!E38+'２月'!E38+'３月'!E38+'４月'!E38+'５月'!E38+'６月'!E38+'７月'!E38+'８月'!E38+'９月'!E38+'１０月'!E38+'１１月'!E38+'１２月'!E38</f>
        <v>268</v>
      </c>
      <c r="F38" s="9">
        <f>'１月'!F38+'２月'!F38+'３月'!F38+'４月'!F38+'５月'!F38+'６月'!F38+'７月'!F38+'８月'!F38+'９月'!F38+'１０月'!F38+'１１月'!F38+'１２月'!F38</f>
        <v>10805</v>
      </c>
      <c r="G38" s="9">
        <f>'１月'!G38+'２月'!G38+'３月'!G38+'４月'!G38+'５月'!G38+'６月'!G38+'７月'!G38+'８月'!G38+'９月'!G38+'１０月'!G38+'１１月'!G38+'１２月'!G38</f>
        <v>1905</v>
      </c>
      <c r="H38" s="9">
        <f>'１月'!H38+'２月'!H38+'３月'!H38+'４月'!H38+'５月'!H38+'６月'!H38+'７月'!H38+'８月'!H38+'９月'!H38+'１０月'!H38+'１１月'!H38+'１２月'!H38</f>
        <v>19253</v>
      </c>
      <c r="I38" s="9">
        <f>'１月'!I38+'２月'!I38+'３月'!I38+'４月'!I38+'５月'!I38+'６月'!I38+'７月'!I38+'８月'!I38+'９月'!I38+'１０月'!I38+'１１月'!I38+'１２月'!I38</f>
        <v>0</v>
      </c>
      <c r="J38" s="9">
        <f>'１月'!J38+'２月'!J38+'３月'!J38+'４月'!J38+'５月'!J38+'６月'!J38+'７月'!J38+'８月'!J38+'９月'!J38+'１０月'!J38+'１１月'!J38+'１２月'!J38</f>
        <v>4964</v>
      </c>
      <c r="K38" s="9">
        <f>'１月'!K38+'２月'!K38+'３月'!K38+'４月'!K38+'５月'!K38+'６月'!K38+'７月'!K38+'８月'!K38+'９月'!K38+'１０月'!K38+'１１月'!K38+'１２月'!K38</f>
        <v>0</v>
      </c>
      <c r="L38" s="107">
        <f>F38+G38+H38+J38</f>
        <v>36927</v>
      </c>
      <c r="M38" s="9">
        <f>I38+K38</f>
        <v>0</v>
      </c>
      <c r="N38" s="9">
        <f>'１月'!N38+'２月'!N38+'３月'!N38+'４月'!N38+'５月'!N38+'６月'!N38+'７月'!N38+'８月'!N38+'９月'!N38+'１０月'!N38+'１１月'!N38+'１２月'!N38</f>
        <v>34614</v>
      </c>
      <c r="O38" s="9">
        <f>'１月'!O38+'２月'!O38+'３月'!O38+'４月'!O38+'５月'!O38+'６月'!O38+'７月'!O38+'８月'!O38+'９月'!O38+'１０月'!O38+'１１月'!O38+'１２月'!O38</f>
        <v>958</v>
      </c>
      <c r="P38" s="9">
        <f>'１月'!P38+'２月'!P38+'３月'!P38+'４月'!P38+'５月'!P38+'６月'!P38+'７月'!P38+'８月'!P38+'９月'!P38+'１０月'!P38+'１１月'!P38+'１２月'!P38</f>
        <v>11361</v>
      </c>
      <c r="Q38" s="9">
        <f>'１月'!Q38+'２月'!Q38+'３月'!Q38+'４月'!Q38+'５月'!Q38+'６月'!Q38+'７月'!Q38+'８月'!Q38+'９月'!Q38+'１０月'!Q38+'１１月'!Q38+'１２月'!Q38</f>
        <v>49982</v>
      </c>
      <c r="R38" s="79">
        <f>L38/Q38*100</f>
        <v>73.880597014925371</v>
      </c>
    </row>
    <row r="39" spans="1:19" ht="43.5" customHeight="1" x14ac:dyDescent="0.15">
      <c r="A39" s="504" t="s">
        <v>365</v>
      </c>
      <c r="B39" s="479"/>
      <c r="C39" s="479"/>
      <c r="D39" s="9">
        <v>36</v>
      </c>
      <c r="E39" s="9">
        <f>'１月'!E48+'２月'!E48+'３月'!E48+'４月'!E39+'５月'!E39+'６月'!E39+'７月'!E39+'８月'!E39+'９月'!E39+'１０月'!E39+'１１月'!E39+'１２月'!E39</f>
        <v>258</v>
      </c>
      <c r="F39" s="9">
        <f>'１月'!F48+'２月'!F48+'３月'!F48+'４月'!F39+'５月'!F39+'６月'!F39+'７月'!F39+'８月'!F39+'９月'!F39+'１０月'!F39+'１１月'!F39+'１２月'!F39</f>
        <v>1822</v>
      </c>
      <c r="G39" s="9">
        <f>'１月'!G48+'２月'!G48+'３月'!G48+'４月'!G39+'５月'!G39+'６月'!G39+'７月'!G39+'８月'!G39+'９月'!G39+'１０月'!G39+'１１月'!G39+'１２月'!G39</f>
        <v>151</v>
      </c>
      <c r="H39" s="9">
        <f>'１月'!H48+'２月'!H48+'３月'!H48+'４月'!H39+'５月'!H39+'６月'!H39+'７月'!H39+'８月'!H39+'９月'!H39+'１０月'!H39+'１１月'!H39+'１２月'!H39</f>
        <v>24221</v>
      </c>
      <c r="I39" s="9">
        <f>'１月'!I48+'２月'!I48+'３月'!I48+'４月'!I39+'５月'!I39+'６月'!I39+'７月'!I39+'８月'!I39+'９月'!I39+'１０月'!I39+'１１月'!I39+'１２月'!I39</f>
        <v>319</v>
      </c>
      <c r="J39" s="9">
        <f>'１月'!J48+'２月'!J48+'３月'!J48+'４月'!J39+'５月'!J39+'６月'!J39+'７月'!J39+'８月'!J39+'９月'!J39+'１０月'!J39+'１１月'!J39+'１２月'!J39</f>
        <v>4205</v>
      </c>
      <c r="K39" s="9">
        <f>'１月'!K48+'２月'!K48+'３月'!K48+'４月'!K39+'５月'!K39+'６月'!K39+'７月'!K39+'８月'!K39+'９月'!K39+'１０月'!K39+'１１月'!K39+'１２月'!K39</f>
        <v>120</v>
      </c>
      <c r="L39" s="107">
        <f>F39+G39+H39+J39</f>
        <v>30399</v>
      </c>
      <c r="M39" s="9">
        <f>I39+K39</f>
        <v>439</v>
      </c>
      <c r="N39" s="9">
        <f>'１月'!N48+'２月'!N48+'３月'!N48+'４月'!N39+'５月'!N39+'６月'!N39+'７月'!N39+'８月'!N39+'９月'!N39+'１０月'!N39+'１１月'!N39+'１２月'!N39</f>
        <v>17576</v>
      </c>
      <c r="O39" s="9">
        <f>'１月'!O48+'２月'!O48+'３月'!O48+'４月'!O39+'５月'!O39+'６月'!O39+'７月'!O39+'８月'!O39+'９月'!O39+'１０月'!O39+'１１月'!O39+'１２月'!O39</f>
        <v>91</v>
      </c>
      <c r="P39" s="9">
        <f>'１月'!P48+'２月'!P48+'３月'!P48+'４月'!P39+'５月'!P39+'６月'!P39+'７月'!P39+'８月'!P39+'９月'!P39+'１０月'!P39+'１１月'!P39+'１２月'!P39</f>
        <v>4414</v>
      </c>
      <c r="Q39" s="9">
        <f>'１月'!Q48+'２月'!Q48+'３月'!Q48+'４月'!Q39+'５月'!Q39+'６月'!Q39+'７月'!Q39+'８月'!Q39+'９月'!Q39+'１０月'!Q39+'１１月'!Q39+'１２月'!Q39</f>
        <v>44069</v>
      </c>
      <c r="R39" s="79">
        <f>L39/Q39*100</f>
        <v>68.98046245660214</v>
      </c>
    </row>
    <row r="40" spans="1:19" ht="43.5" customHeight="1" x14ac:dyDescent="0.15">
      <c r="A40" s="504" t="s">
        <v>52</v>
      </c>
      <c r="B40" s="479"/>
      <c r="C40" s="528"/>
      <c r="D40" s="9">
        <v>18</v>
      </c>
      <c r="E40" s="9">
        <f>'１月'!E39+'２月'!E39+'３月'!E39+'４月'!E40+'５月'!E40+'６月'!E40+'７月'!E40+'８月'!E40+'９月'!E40+'１０月'!E40+'１１月'!E40+'１２月'!E40</f>
        <v>262</v>
      </c>
      <c r="F40" s="9">
        <f>'１月'!F39+'２月'!F39+'３月'!F39+'４月'!F40+'５月'!F40+'６月'!F40+'７月'!F40+'８月'!F40+'９月'!F40+'１０月'!F40+'１１月'!F40+'１２月'!F40</f>
        <v>7050</v>
      </c>
      <c r="G40" s="9">
        <f>'１月'!G39+'２月'!G39+'３月'!G39+'４月'!G40+'５月'!G40+'６月'!G40+'７月'!G40+'８月'!G40+'９月'!G40+'１０月'!G40+'１１月'!G40+'１２月'!G40</f>
        <v>2435</v>
      </c>
      <c r="H40" s="9">
        <f>'１月'!H39+'２月'!H39+'３月'!H39+'４月'!H40+'５月'!H40+'６月'!H40+'７月'!H40+'８月'!H40+'９月'!H40+'１０月'!H40+'１１月'!H40+'１２月'!H40</f>
        <v>19106</v>
      </c>
      <c r="I40" s="9">
        <f>'１月'!I39+'２月'!I39+'３月'!I39+'４月'!I40+'５月'!I40+'６月'!I40+'７月'!I40+'８月'!I40+'９月'!I40+'１０月'!I40+'１１月'!I40+'１２月'!I40</f>
        <v>1050</v>
      </c>
      <c r="J40" s="9">
        <f>'１月'!J39+'２月'!J39+'３月'!J39+'４月'!J40+'５月'!J40+'６月'!J40+'７月'!J40+'８月'!J40+'９月'!J40+'１０月'!J40+'１１月'!J40+'１２月'!J40</f>
        <v>4436</v>
      </c>
      <c r="K40" s="9">
        <f>'１月'!K39+'２月'!K39+'３月'!K39+'４月'!K40+'５月'!K40+'６月'!K40+'７月'!K40+'８月'!K40+'９月'!K40+'１０月'!K40+'１１月'!K40+'１２月'!K40</f>
        <v>400</v>
      </c>
      <c r="L40" s="107">
        <f t="shared" si="8"/>
        <v>33027</v>
      </c>
      <c r="M40" s="9">
        <f t="shared" si="9"/>
        <v>1450</v>
      </c>
      <c r="N40" s="9">
        <f>'１月'!N39+'２月'!N39+'３月'!N39+'４月'!N40+'５月'!N40+'６月'!N40+'７月'!N40+'８月'!N40+'９月'!N40+'１０月'!N40+'１１月'!N40+'１２月'!N40</f>
        <v>28253</v>
      </c>
      <c r="O40" s="9">
        <f>'１月'!O39+'２月'!O39+'３月'!O39+'４月'!O40+'５月'!O40+'６月'!O40+'７月'!O40+'８月'!O40+'９月'!O40+'１０月'!O40+'１１月'!O40+'１２月'!O40</f>
        <v>0</v>
      </c>
      <c r="P40" s="9">
        <f>'１月'!P39+'２月'!P39+'３月'!P39+'４月'!P40+'５月'!P40+'６月'!P40+'７月'!P40+'８月'!P40+'９月'!P40+'１０月'!P40+'１１月'!P40+'１２月'!P40</f>
        <v>4128</v>
      </c>
      <c r="Q40" s="9">
        <f>'１月'!Q39+'２月'!Q39+'３月'!Q39+'４月'!Q40+'５月'!Q40+'６月'!Q40+'７月'!Q40+'８月'!Q40+'９月'!Q40+'１０月'!Q40+'１１月'!Q40+'１２月'!Q40</f>
        <v>45185</v>
      </c>
      <c r="R40" s="79">
        <f t="shared" si="10"/>
        <v>73.092840544428455</v>
      </c>
    </row>
    <row r="41" spans="1:19" ht="43.5" customHeight="1" x14ac:dyDescent="0.15">
      <c r="A41" s="455" t="s">
        <v>21</v>
      </c>
      <c r="B41" s="479"/>
      <c r="C41" s="528"/>
      <c r="D41" s="9">
        <v>18</v>
      </c>
      <c r="E41" s="9">
        <f>'１月'!E40+'２月'!E40+'３月'!E40+'４月'!E41+'５月'!E41+'６月'!E41+'７月'!E41+'８月'!E41+'９月'!E41+'１０月'!E41+'１１月'!E41+'１２月'!E41</f>
        <v>260</v>
      </c>
      <c r="F41" s="9">
        <f>'１月'!F40+'２月'!F40+'３月'!F40+'４月'!F41+'５月'!F41+'６月'!F41+'７月'!F41+'８月'!F41+'９月'!F41+'１０月'!F41+'１１月'!F41+'１２月'!F41</f>
        <v>16148</v>
      </c>
      <c r="G41" s="9">
        <f>'１月'!G40+'２月'!G40+'３月'!G40+'４月'!G41+'５月'!G41+'６月'!G41+'７月'!G41+'８月'!G41+'９月'!G41+'１０月'!G41+'１１月'!G41+'１２月'!G41</f>
        <v>3563</v>
      </c>
      <c r="H41" s="9">
        <f>'１月'!H40+'２月'!H40+'３月'!H40+'４月'!H41+'５月'!H41+'６月'!H41+'７月'!H41+'８月'!H41+'９月'!H41+'１０月'!H41+'１１月'!H41+'１２月'!H41</f>
        <v>15176</v>
      </c>
      <c r="I41" s="9">
        <f>'１月'!I40+'２月'!I40+'３月'!I40+'４月'!I41+'５月'!I41+'６月'!I41+'７月'!I41+'８月'!I41+'９月'!I41+'１０月'!I41+'１１月'!I41+'１２月'!I41</f>
        <v>535</v>
      </c>
      <c r="J41" s="9">
        <f>'１月'!J40+'２月'!J40+'３月'!J40+'４月'!J41+'５月'!J41+'６月'!J41+'７月'!J41+'８月'!J41+'９月'!J41+'１０月'!J41+'１１月'!J41+'１２月'!J41</f>
        <v>2336</v>
      </c>
      <c r="K41" s="9">
        <f>'１月'!K40+'２月'!K40+'３月'!K40+'４月'!K41+'５月'!K41+'６月'!K41+'７月'!K41+'８月'!K41+'９月'!K41+'１０月'!K41+'１１月'!K41+'１２月'!K41</f>
        <v>130</v>
      </c>
      <c r="L41" s="107">
        <f t="shared" si="8"/>
        <v>37223</v>
      </c>
      <c r="M41" s="9">
        <f t="shared" si="9"/>
        <v>665</v>
      </c>
      <c r="N41" s="9">
        <f>'１月'!N40+'２月'!N40+'３月'!N40+'４月'!N41+'５月'!N41+'６月'!N41+'７月'!N41+'８月'!N41+'９月'!N41+'１０月'!N41+'１１月'!N41+'１２月'!N41</f>
        <v>0</v>
      </c>
      <c r="O41" s="9">
        <f>'１月'!O40+'２月'!O40+'３月'!O40+'４月'!O41+'５月'!O41+'６月'!O41+'７月'!O41+'８月'!O41+'９月'!O41+'１０月'!O41+'１１月'!O41+'１２月'!O41</f>
        <v>135</v>
      </c>
      <c r="P41" s="9">
        <f>'１月'!P40+'２月'!P40+'３月'!P40+'４月'!P41+'５月'!P41+'６月'!P41+'７月'!P41+'８月'!P41+'９月'!P41+'１０月'!P41+'１１月'!P41+'１２月'!P41</f>
        <v>4564</v>
      </c>
      <c r="Q41" s="9">
        <f>'１月'!Q40+'２月'!Q40+'３月'!Q40+'４月'!Q41+'５月'!Q41+'６月'!Q41+'７月'!Q41+'８月'!Q41+'９月'!Q41+'１０月'!Q41+'１１月'!Q41+'１２月'!Q41</f>
        <v>53234</v>
      </c>
      <c r="R41" s="79">
        <f t="shared" si="10"/>
        <v>69.923357252883505</v>
      </c>
    </row>
    <row r="42" spans="1:19" ht="43.5" customHeight="1" x14ac:dyDescent="0.15">
      <c r="A42" s="455" t="s">
        <v>22</v>
      </c>
      <c r="B42" s="479"/>
      <c r="C42" s="528"/>
      <c r="D42" s="9">
        <v>18</v>
      </c>
      <c r="E42" s="9">
        <f>'１月'!E41+'２月'!E41+'３月'!E41+'４月'!E42+'５月'!E42+'６月'!E42+'７月'!E42+'８月'!E42+'９月'!E42+'１０月'!E42+'１１月'!E42+'１２月'!E42</f>
        <v>243</v>
      </c>
      <c r="F42" s="9">
        <f>'１月'!F41+'２月'!F41+'３月'!F41+'４月'!F42+'５月'!F42+'６月'!F42+'７月'!F42+'８月'!F42+'９月'!F42+'１０月'!F42+'１１月'!F42+'１２月'!F42</f>
        <v>843</v>
      </c>
      <c r="G42" s="9">
        <f>'１月'!G41+'２月'!G41+'３月'!G41+'４月'!G42+'５月'!G42+'６月'!G42+'７月'!G42+'８月'!G42+'９月'!G42+'１０月'!G42+'１１月'!G42+'１２月'!G42</f>
        <v>58</v>
      </c>
      <c r="H42" s="9">
        <f>'１月'!H41+'２月'!H41+'３月'!H41+'４月'!H42+'５月'!H42+'６月'!H42+'７月'!H42+'８月'!H42+'９月'!H42+'１０月'!H42+'１１月'!H42+'１２月'!H42</f>
        <v>12187</v>
      </c>
      <c r="I42" s="9">
        <f>'１月'!I41+'２月'!I41+'３月'!I41+'４月'!I42+'５月'!I42+'６月'!I42+'７月'!I42+'８月'!I42+'９月'!I42+'１０月'!I42+'１１月'!I42+'１２月'!I42</f>
        <v>0</v>
      </c>
      <c r="J42" s="9">
        <f>'１月'!J41+'２月'!J41+'３月'!J41+'４月'!J42+'５月'!J42+'６月'!J42+'７月'!J42+'８月'!J42+'９月'!J42+'１０月'!J42+'１１月'!J42+'１２月'!J42</f>
        <v>1765</v>
      </c>
      <c r="K42" s="9">
        <f>'１月'!K41+'２月'!K41+'３月'!K41+'４月'!K42+'５月'!K42+'６月'!K42+'７月'!K42+'８月'!K42+'９月'!K42+'１０月'!K42+'１１月'!K42+'１２月'!K42</f>
        <v>0</v>
      </c>
      <c r="L42" s="107">
        <f t="shared" si="8"/>
        <v>14853</v>
      </c>
      <c r="M42" s="9">
        <f t="shared" si="9"/>
        <v>0</v>
      </c>
      <c r="N42" s="9">
        <f>'１月'!N41+'２月'!N41+'３月'!N41+'４月'!N42+'５月'!N42+'６月'!N42+'７月'!N42+'８月'!N42+'９月'!N42+'１０月'!N42+'１１月'!N42+'１２月'!N42</f>
        <v>14853</v>
      </c>
      <c r="O42" s="9">
        <f>'１月'!O41+'２月'!O41+'３月'!O41+'４月'!O42+'５月'!O42+'６月'!O42+'７月'!O42+'８月'!O42+'９月'!O42+'１０月'!O42+'１１月'!O42+'１２月'!O42</f>
        <v>0</v>
      </c>
      <c r="P42" s="9">
        <f>'１月'!P41+'２月'!P41+'３月'!P41+'４月'!P42+'５月'!P42+'６月'!P42+'７月'!P42+'８月'!P42+'９月'!P42+'１０月'!P42+'１１月'!P42+'１２月'!P42</f>
        <v>3727</v>
      </c>
      <c r="Q42" s="9">
        <f>'１月'!Q41+'２月'!Q41+'３月'!Q41+'４月'!Q42+'５月'!Q42+'６月'!Q42+'７月'!Q42+'８月'!Q42+'９月'!Q42+'１０月'!Q42+'１１月'!Q42+'１２月'!Q42</f>
        <v>23344</v>
      </c>
      <c r="R42" s="79">
        <f t="shared" si="10"/>
        <v>63.626627827278959</v>
      </c>
    </row>
    <row r="43" spans="1:19" ht="43.5" customHeight="1" x14ac:dyDescent="0.15">
      <c r="A43" s="504" t="s">
        <v>146</v>
      </c>
      <c r="B43" s="479"/>
      <c r="C43" s="528"/>
      <c r="D43" s="9">
        <v>18</v>
      </c>
      <c r="E43" s="9">
        <f>'１月'!E42+'２月'!E42+'３月'!E42+'４月'!E43+'５月'!E43+'６月'!E43+'７月'!E43+'８月'!E43+'９月'!E43+'１０月'!E43+'１１月'!E43+'１２月'!E43</f>
        <v>272</v>
      </c>
      <c r="F43" s="9">
        <f>'１月'!F42+'２月'!F42+'３月'!F42+'４月'!F43+'５月'!F43+'６月'!F43+'７月'!F43+'８月'!F43+'９月'!F43+'１０月'!F43+'１１月'!F43+'１２月'!F43</f>
        <v>12975</v>
      </c>
      <c r="G43" s="9">
        <f>'１月'!G42+'２月'!G42+'３月'!G42+'４月'!G43+'５月'!G43+'６月'!G43+'７月'!G43+'８月'!G43+'９月'!G43+'１０月'!G43+'１１月'!G43+'１２月'!G43</f>
        <v>1182</v>
      </c>
      <c r="H43" s="9">
        <f>'１月'!H42+'２月'!H42+'３月'!H42+'４月'!H43+'５月'!H43+'６月'!H43+'７月'!H43+'８月'!H43+'９月'!H43+'１０月'!H43+'１１月'!H43+'１２月'!H43</f>
        <v>10317</v>
      </c>
      <c r="I43" s="9">
        <f>'１月'!I42+'２月'!I42+'３月'!I42+'４月'!I43+'５月'!I43+'６月'!I43+'７月'!I43+'８月'!I43+'９月'!I43+'１０月'!I43+'１１月'!I43+'１２月'!I43</f>
        <v>26</v>
      </c>
      <c r="J43" s="9">
        <f>'１月'!J42+'２月'!J42+'３月'!J42+'４月'!J43+'５月'!J43+'６月'!J43+'７月'!J43+'８月'!J43+'９月'!J43+'１０月'!J43+'１１月'!J43+'１２月'!J43</f>
        <v>1821</v>
      </c>
      <c r="K43" s="9">
        <f>'１月'!K42+'２月'!K42+'３月'!K42+'４月'!K43+'５月'!K43+'６月'!K43+'７月'!K43+'８月'!K43+'９月'!K43+'１０月'!K43+'１１月'!K43+'１２月'!K43</f>
        <v>19</v>
      </c>
      <c r="L43" s="107">
        <f>F43+G43+H43+J43</f>
        <v>26295</v>
      </c>
      <c r="M43" s="9">
        <f t="shared" si="9"/>
        <v>45</v>
      </c>
      <c r="N43" s="9">
        <f>'１月'!N42+'２月'!N42+'３月'!N42+'４月'!N43+'５月'!N43+'６月'!N43+'７月'!N43+'８月'!N43+'９月'!N43+'１０月'!N43+'１１月'!N43+'１２月'!N43</f>
        <v>25804</v>
      </c>
      <c r="O43" s="9">
        <f>'１月'!O42+'２月'!O42+'３月'!O42+'４月'!O43+'５月'!O43+'６月'!O43+'７月'!O43+'８月'!O43+'９月'!O43+'１０月'!O43+'１１月'!O43+'１２月'!O43</f>
        <v>491</v>
      </c>
      <c r="P43" s="9">
        <f>'１月'!P42+'２月'!P42+'３月'!P42+'４月'!P43+'５月'!P43+'６月'!P43+'７月'!P43+'８月'!P43+'９月'!P43+'１０月'!P43+'１１月'!P43+'１２月'!P43</f>
        <v>8177</v>
      </c>
      <c r="Q43" s="9">
        <f>'１月'!Q42+'２月'!Q42+'３月'!Q42+'４月'!Q43+'５月'!Q43+'６月'!Q43+'７月'!Q43+'８月'!Q43+'９月'!Q43+'１０月'!Q43+'１１月'!Q43+'１２月'!Q43</f>
        <v>36168</v>
      </c>
      <c r="R43" s="79">
        <f t="shared" si="10"/>
        <v>72.702388852023887</v>
      </c>
    </row>
    <row r="44" spans="1:19" ht="43.5" customHeight="1" x14ac:dyDescent="0.15">
      <c r="A44" s="455" t="s">
        <v>23</v>
      </c>
      <c r="B44" s="479"/>
      <c r="C44" s="528"/>
      <c r="D44" s="9">
        <v>18</v>
      </c>
      <c r="E44" s="9">
        <f>'１月'!E43+'２月'!E43+'３月'!E43+'４月'!E44+'５月'!E44+'６月'!E44+'７月'!E44+'８月'!E44+'９月'!E44+'１０月'!E44+'１１月'!E44+'１２月'!E44</f>
        <v>250</v>
      </c>
      <c r="F44" s="9">
        <f>'１月'!F43+'２月'!F43+'３月'!F43+'４月'!F44+'５月'!F44+'６月'!F44+'７月'!F44+'８月'!F44+'９月'!F44+'１０月'!F44+'１１月'!F44+'１２月'!F44</f>
        <v>762</v>
      </c>
      <c r="G44" s="9">
        <f>'１月'!G43+'２月'!G43+'３月'!G43+'４月'!G44+'５月'!G44+'６月'!G44+'７月'!G44+'８月'!G44+'９月'!G44+'１０月'!G44+'１１月'!G44+'１２月'!G44</f>
        <v>40</v>
      </c>
      <c r="H44" s="9">
        <f>'１月'!H43+'２月'!H43+'３月'!H43+'４月'!H44+'５月'!H44+'６月'!H44+'７月'!H44+'８月'!H44+'９月'!H44+'１０月'!H44+'１１月'!H44+'１２月'!H44</f>
        <v>24663</v>
      </c>
      <c r="I44" s="9">
        <f>'１月'!I43+'２月'!I43+'３月'!I43+'４月'!I44+'５月'!I44+'６月'!I44+'７月'!I44+'８月'!I44+'９月'!I44+'１０月'!I44+'１１月'!I44+'１２月'!I44</f>
        <v>110</v>
      </c>
      <c r="J44" s="9">
        <f>'１月'!J43+'２月'!J43+'３月'!J43+'４月'!J44+'５月'!J44+'６月'!J44+'７月'!J44+'８月'!J44+'９月'!J44+'１０月'!J44+'１１月'!J44+'１２月'!J44</f>
        <v>3398</v>
      </c>
      <c r="K44" s="9">
        <f>'１月'!K43+'２月'!K43+'３月'!K43+'４月'!K44+'５月'!K44+'６月'!K44+'７月'!K44+'８月'!K44+'９月'!K44+'１０月'!K44+'１１月'!K44+'１２月'!K44</f>
        <v>41</v>
      </c>
      <c r="L44" s="107">
        <f t="shared" si="8"/>
        <v>28863</v>
      </c>
      <c r="M44" s="9">
        <f t="shared" si="9"/>
        <v>151</v>
      </c>
      <c r="N44" s="9">
        <f>'１月'!N43+'２月'!N43+'３月'!N43+'４月'!N44+'５月'!N44+'６月'!N44+'７月'!N44+'８月'!N44+'９月'!N44+'１０月'!N44+'１１月'!N44+'１２月'!N44</f>
        <v>22517</v>
      </c>
      <c r="O44" s="9">
        <f>'１月'!O43+'２月'!O43+'３月'!O43+'４月'!O44+'５月'!O44+'６月'!O44+'７月'!O44+'８月'!O44+'９月'!O44+'１０月'!O44+'１１月'!O44+'１２月'!O44</f>
        <v>171</v>
      </c>
      <c r="P44" s="9">
        <f>'１月'!P43+'２月'!P43+'３月'!P43+'４月'!P44+'５月'!P44+'６月'!P44+'７月'!P44+'８月'!P44+'９月'!P44+'１０月'!P44+'１１月'!P44+'１２月'!P44</f>
        <v>4915</v>
      </c>
      <c r="Q44" s="9">
        <f>'１月'!Q43+'２月'!Q43+'３月'!Q43+'４月'!Q44+'５月'!Q44+'６月'!Q44+'７月'!Q44+'８月'!Q44+'９月'!Q44+'１０月'!Q44+'１１月'!Q44+'１２月'!Q44</f>
        <v>41140</v>
      </c>
      <c r="R44" s="79">
        <f t="shared" si="10"/>
        <v>70.15799708313078</v>
      </c>
    </row>
    <row r="45" spans="1:19" ht="43.5" customHeight="1" x14ac:dyDescent="0.15">
      <c r="A45" s="516" t="s">
        <v>288</v>
      </c>
      <c r="B45" s="517"/>
      <c r="C45" s="518"/>
      <c r="D45" s="9">
        <v>18</v>
      </c>
      <c r="E45" s="9">
        <f>'１月'!E44+'２月'!E44+'３月'!E44+'４月'!E45+'５月'!E45+'６月'!E45+'７月'!E45+'８月'!E45+'９月'!E45+'１０月'!E45+'１１月'!E45+'１２月'!E45</f>
        <v>265</v>
      </c>
      <c r="F45" s="9">
        <f>'１月'!F44+'２月'!F44+'３月'!F44+'４月'!F45+'５月'!F45+'６月'!F45+'７月'!F45+'８月'!F45+'９月'!F45+'１０月'!F45+'１１月'!F45+'１２月'!F45</f>
        <v>2107</v>
      </c>
      <c r="G45" s="9">
        <f>'１月'!G44+'２月'!G44+'３月'!G44+'４月'!G45+'５月'!G45+'６月'!G45+'７月'!G45+'８月'!G45+'９月'!G45+'１０月'!G45+'１１月'!G45+'１２月'!G45</f>
        <v>278</v>
      </c>
      <c r="H45" s="9">
        <f>'１月'!H44+'２月'!H44+'３月'!H44+'４月'!H45+'５月'!H45+'６月'!H45+'７月'!H45+'８月'!H45+'９月'!H45+'１０月'!H45+'１１月'!H45+'１２月'!H45</f>
        <v>25627</v>
      </c>
      <c r="I45" s="9">
        <f>'１月'!I44+'２月'!I44+'３月'!I44+'４月'!I45+'５月'!I45+'６月'!I45+'７月'!I45+'８月'!I45+'９月'!I45+'１０月'!I45+'１１月'!I45+'１２月'!I45</f>
        <v>423</v>
      </c>
      <c r="J45" s="9">
        <f>'１月'!J44+'２月'!J44+'３月'!J44+'４月'!J45+'５月'!J45+'６月'!J45+'７月'!J45+'８月'!J45+'９月'!J45+'１０月'!J45+'１１月'!J45+'１２月'!J45</f>
        <v>5731</v>
      </c>
      <c r="K45" s="9">
        <f>'１月'!K44+'２月'!K44+'３月'!K44+'４月'!K45+'５月'!K45+'６月'!K45+'７月'!K45+'８月'!K45+'９月'!K45+'１０月'!K45+'１１月'!K45+'１２月'!K45</f>
        <v>137</v>
      </c>
      <c r="L45" s="107">
        <f>F45+G45+H45+J45</f>
        <v>33743</v>
      </c>
      <c r="M45" s="9">
        <f>I45+K45</f>
        <v>560</v>
      </c>
      <c r="N45" s="9">
        <f>'１月'!N44+'２月'!N44+'３月'!N44+'４月'!N45+'５月'!N45+'６月'!N45+'７月'!N45+'８月'!N45+'９月'!N45+'１０月'!N45+'１１月'!N45+'１２月'!N45</f>
        <v>33207</v>
      </c>
      <c r="O45" s="9">
        <f>'１月'!O44+'２月'!O44+'３月'!O44+'４月'!O45+'５月'!O45+'６月'!O45+'７月'!O45+'８月'!O45+'９月'!O45+'１０月'!O45+'１１月'!O45+'１２月'!O45</f>
        <v>492</v>
      </c>
      <c r="P45" s="9">
        <f>'１月'!P44+'２月'!P44+'３月'!P44+'４月'!P45+'５月'!P45+'６月'!P45+'７月'!P45+'８月'!P45+'９月'!P45+'１０月'!P45+'１１月'!P45+'１２月'!P45</f>
        <v>5232</v>
      </c>
      <c r="Q45" s="9">
        <f>'１月'!Q44+'２月'!Q44+'３月'!Q44+'４月'!Q45+'５月'!Q45+'６月'!Q45+'７月'!Q45+'８月'!Q45+'９月'!Q45+'１０月'!Q45+'１１月'!Q45+'１２月'!Q45</f>
        <v>42357</v>
      </c>
      <c r="R45" s="79">
        <f>L45/Q45*100</f>
        <v>79.663337819014572</v>
      </c>
    </row>
    <row r="46" spans="1:19" ht="43.5" customHeight="1" x14ac:dyDescent="0.15">
      <c r="A46" s="455" t="s">
        <v>24</v>
      </c>
      <c r="B46" s="479"/>
      <c r="C46" s="528"/>
      <c r="D46" s="9">
        <v>18</v>
      </c>
      <c r="E46" s="9">
        <f>'１月'!E45+'２月'!E45+'３月'!E45+'４月'!E46+'５月'!E46+'６月'!E46+'７月'!E46+'８月'!E46+'９月'!E46+'１０月'!E46+'１１月'!E46+'１２月'!E46</f>
        <v>254</v>
      </c>
      <c r="F46" s="9">
        <f>'１月'!F45+'２月'!F45+'３月'!F45+'４月'!F46+'５月'!F46+'６月'!F46+'７月'!F46+'８月'!F46+'９月'!F46+'１０月'!F46+'１１月'!F46+'１２月'!F46</f>
        <v>8227</v>
      </c>
      <c r="G46" s="9">
        <f>'１月'!G45+'２月'!G45+'３月'!G45+'４月'!G46+'５月'!G46+'６月'!G46+'７月'!G46+'８月'!G46+'９月'!G46+'１０月'!G46+'１１月'!G46+'１２月'!G46</f>
        <v>608</v>
      </c>
      <c r="H46" s="9">
        <f>'１月'!H45+'２月'!H45+'３月'!H45+'４月'!H46+'５月'!H46+'６月'!H46+'７月'!H46+'８月'!H46+'９月'!H46+'１０月'!H46+'１１月'!H46+'１２月'!H46</f>
        <v>16188</v>
      </c>
      <c r="I46" s="9">
        <f>'１月'!I45+'２月'!I45+'３月'!I45+'４月'!I46+'５月'!I46+'６月'!I46+'７月'!I46+'８月'!I46+'９月'!I46+'１０月'!I46+'１１月'!I46+'１２月'!I46</f>
        <v>156</v>
      </c>
      <c r="J46" s="9">
        <f>'１月'!J45+'２月'!J45+'３月'!J45+'４月'!J46+'５月'!J46+'６月'!J46+'７月'!J46+'８月'!J46+'９月'!J46+'１０月'!J46+'１１月'!J46+'１２月'!J46</f>
        <v>2854</v>
      </c>
      <c r="K46" s="9">
        <f>'１月'!K45+'２月'!K45+'３月'!K45+'４月'!K46+'５月'!K46+'６月'!K46+'７月'!K46+'８月'!K46+'９月'!K46+'１０月'!K46+'１１月'!K46+'１２月'!K46</f>
        <v>58</v>
      </c>
      <c r="L46" s="107">
        <f t="shared" si="8"/>
        <v>27877</v>
      </c>
      <c r="M46" s="9">
        <f t="shared" si="9"/>
        <v>214</v>
      </c>
      <c r="N46" s="9">
        <f>'１月'!N45+'２月'!N45+'３月'!N45+'４月'!N46+'５月'!N46+'６月'!N46+'７月'!N46+'８月'!N46+'９月'!N46+'１０月'!N46+'１１月'!N46+'１２月'!N46</f>
        <v>15397</v>
      </c>
      <c r="O46" s="9">
        <f>'１月'!O45+'２月'!O45+'３月'!O45+'４月'!O46+'５月'!O46+'６月'!O46+'７月'!O46+'８月'!O46+'９月'!O46+'１０月'!O46+'１１月'!O46+'１２月'!O46</f>
        <v>0</v>
      </c>
      <c r="P46" s="9">
        <f>'１月'!P45+'２月'!P45+'３月'!P45+'４月'!P46+'５月'!P46+'６月'!P46+'７月'!P46+'８月'!P46+'９月'!P46+'１０月'!P46+'１１月'!P46+'１２月'!P46</f>
        <v>6941</v>
      </c>
      <c r="Q46" s="9">
        <f>'１月'!Q45+'２月'!Q45+'３月'!Q45+'４月'!Q46+'５月'!Q46+'６月'!Q46+'７月'!Q46+'８月'!Q46+'９月'!Q46+'１０月'!Q46+'１１月'!Q46+'１２月'!Q46</f>
        <v>37322</v>
      </c>
      <c r="R46" s="79">
        <f t="shared" si="10"/>
        <v>74.693210438883227</v>
      </c>
    </row>
    <row r="47" spans="1:19" ht="43.5" customHeight="1" x14ac:dyDescent="0.15">
      <c r="A47" s="455" t="s">
        <v>269</v>
      </c>
      <c r="B47" s="479"/>
      <c r="C47" s="479"/>
      <c r="D47" s="9">
        <v>36</v>
      </c>
      <c r="E47" s="9">
        <f>'１月'!E46+'２月'!E46+'３月'!E46+'４月'!E47+'５月'!E47+'６月'!E47+'７月'!E47+'８月'!E47+'９月'!E47+'１０月'!E47+'１１月'!E47+'１２月'!E47</f>
        <v>228</v>
      </c>
      <c r="F47" s="9">
        <f>'１月'!F46+'２月'!F46+'３月'!F46+'４月'!F47+'５月'!F47+'６月'!F47+'７月'!F47+'８月'!F47+'９月'!F47+'１０月'!F47+'１１月'!F47+'１２月'!F47</f>
        <v>6499</v>
      </c>
      <c r="G47" s="9">
        <f>'１月'!G46+'２月'!G46+'３月'!G46+'４月'!G47+'５月'!G47+'６月'!G47+'７月'!G47+'８月'!G47+'９月'!G47+'１０月'!G47+'１１月'!G47+'１２月'!G47</f>
        <v>2356</v>
      </c>
      <c r="H47" s="9">
        <f>'１月'!H46+'２月'!H46+'３月'!H46+'４月'!H47+'５月'!H47+'６月'!H47+'７月'!H47+'８月'!H47+'９月'!H47+'１０月'!H47+'１１月'!H47+'１２月'!H47</f>
        <v>11979</v>
      </c>
      <c r="I47" s="9">
        <f>'１月'!I46+'２月'!I46+'３月'!I46+'４月'!I47+'５月'!I47+'６月'!I47+'７月'!I47+'８月'!I47+'９月'!I47+'１０月'!I47+'１１月'!I47+'１２月'!I47</f>
        <v>595</v>
      </c>
      <c r="J47" s="9">
        <f>'１月'!J46+'２月'!J46+'３月'!J46+'４月'!J47+'５月'!J47+'６月'!J47+'７月'!J47+'８月'!J47+'９月'!J47+'１０月'!J47+'１１月'!J47+'１２月'!J47</f>
        <v>3952</v>
      </c>
      <c r="K47" s="9">
        <f>'１月'!K46+'２月'!K46+'３月'!K46+'４月'!K47+'５月'!K47+'６月'!K47+'７月'!K47+'８月'!K47+'９月'!K47+'１０月'!K47+'１１月'!K47+'１２月'!K47</f>
        <v>170</v>
      </c>
      <c r="L47" s="107">
        <f>F47+G47+H47+J47</f>
        <v>24786</v>
      </c>
      <c r="M47" s="9">
        <f>I47+K47</f>
        <v>765</v>
      </c>
      <c r="N47" s="9">
        <f>'１月'!N46+'２月'!N46+'３月'!N46+'４月'!N47+'５月'!N47+'６月'!N47+'７月'!N47+'８月'!N47+'９月'!N47+'１０月'!N47+'１１月'!N47+'１２月'!N47</f>
        <v>24090</v>
      </c>
      <c r="O47" s="9">
        <f>'１月'!O46+'２月'!O46+'３月'!O46+'４月'!O47+'５月'!O47+'６月'!O47+'７月'!O47+'８月'!O47+'９月'!O47+'１０月'!O47+'１１月'!O47+'１２月'!O47</f>
        <v>696</v>
      </c>
      <c r="P47" s="9">
        <f>'１月'!P46+'２月'!P46+'３月'!P46+'４月'!P47+'５月'!P47+'６月'!P47+'７月'!P47+'８月'!P47+'９月'!P47+'１０月'!P47+'１１月'!P47+'１２月'!P47</f>
        <v>4937</v>
      </c>
      <c r="Q47" s="9">
        <f>'１月'!Q46+'２月'!Q46+'３月'!Q46+'４月'!Q47+'５月'!Q47+'６月'!Q47+'７月'!Q47+'８月'!Q47+'９月'!Q47+'１０月'!Q47+'１１月'!Q47+'１２月'!Q47</f>
        <v>34081</v>
      </c>
      <c r="R47" s="79">
        <f>L47/Q47*100</f>
        <v>72.726739238872099</v>
      </c>
    </row>
    <row r="48" spans="1:19" ht="43.5" customHeight="1" x14ac:dyDescent="0.15">
      <c r="A48" s="455" t="s">
        <v>25</v>
      </c>
      <c r="B48" s="479"/>
      <c r="C48" s="528"/>
      <c r="D48" s="9">
        <v>18</v>
      </c>
      <c r="E48" s="9">
        <f>'１月'!E47+'２月'!E47+'３月'!E47+'４月'!E48+'５月'!E48+'６月'!E48+'７月'!E48+'８月'!E48+'９月'!E48+'１０月'!E48+'１１月'!E48+'１２月'!E48</f>
        <v>236</v>
      </c>
      <c r="F48" s="9">
        <f>'１月'!F47+'２月'!F47+'３月'!F47+'４月'!F48+'５月'!F48+'６月'!F48+'７月'!F48+'８月'!F48+'９月'!F48+'１０月'!F48+'１１月'!F48+'１２月'!F48</f>
        <v>5235</v>
      </c>
      <c r="G48" s="9">
        <f>'１月'!G47+'２月'!G47+'３月'!G47+'４月'!G48+'５月'!G48+'６月'!G48+'７月'!G48+'８月'!G48+'９月'!G48+'１０月'!G48+'１１月'!G48+'１２月'!G48</f>
        <v>1435</v>
      </c>
      <c r="H48" s="9">
        <f>'１月'!H47+'２月'!H47+'３月'!H47+'４月'!H48+'５月'!H48+'６月'!H48+'７月'!H48+'８月'!H48+'９月'!H48+'１０月'!H48+'１１月'!H48+'１２月'!H48</f>
        <v>6926</v>
      </c>
      <c r="I48" s="9">
        <f>'１月'!I47+'２月'!I47+'３月'!I47+'４月'!I48+'５月'!I48+'６月'!I48+'７月'!I48+'８月'!I48+'９月'!I48+'１０月'!I48+'１１月'!I48+'１２月'!I48</f>
        <v>445</v>
      </c>
      <c r="J48" s="9">
        <f>'１月'!J47+'２月'!J47+'３月'!J47+'４月'!J48+'５月'!J48+'６月'!J48+'７月'!J48+'８月'!J48+'９月'!J48+'１０月'!J48+'１１月'!J48+'１２月'!J48</f>
        <v>1683</v>
      </c>
      <c r="K48" s="9">
        <f>'１月'!K47+'２月'!K47+'３月'!K47+'４月'!K48+'５月'!K48+'６月'!K48+'７月'!K48+'８月'!K48+'９月'!K48+'１０月'!K48+'１１月'!K48+'１２月'!K48</f>
        <v>175</v>
      </c>
      <c r="L48" s="107">
        <f t="shared" si="8"/>
        <v>15279</v>
      </c>
      <c r="M48" s="9">
        <f t="shared" si="9"/>
        <v>620</v>
      </c>
      <c r="N48" s="9">
        <f>'１月'!N47+'２月'!N47+'３月'!N47+'４月'!N48+'５月'!N48+'６月'!N48+'７月'!N48+'８月'!N48+'９月'!N48+'１０月'!N48+'１１月'!N48+'１２月'!N48</f>
        <v>9411</v>
      </c>
      <c r="O48" s="9">
        <f>'１月'!O47+'２月'!O47+'３月'!O47+'４月'!O48+'５月'!O48+'６月'!O48+'７月'!O48+'８月'!O48+'９月'!O48+'１０月'!O48+'１１月'!O48+'１２月'!O48</f>
        <v>678</v>
      </c>
      <c r="P48" s="9">
        <f>'１月'!P47+'２月'!P47+'３月'!P47+'４月'!P48+'５月'!P48+'６月'!P48+'７月'!P48+'８月'!P48+'９月'!P48+'１０月'!P48+'１１月'!P48+'１２月'!P48</f>
        <v>4125</v>
      </c>
      <c r="Q48" s="9">
        <f>'１月'!Q47+'２月'!Q47+'３月'!Q47+'４月'!Q48+'５月'!Q48+'６月'!Q48+'７月'!Q48+'８月'!Q48+'９月'!Q48+'１０月'!Q48+'１１月'!Q48+'１２月'!Q48</f>
        <v>27662</v>
      </c>
      <c r="R48" s="79">
        <f t="shared" si="10"/>
        <v>55.234617887354496</v>
      </c>
    </row>
    <row r="49" spans="1:18" ht="43.5" customHeight="1" x14ac:dyDescent="0.15">
      <c r="A49" s="455" t="s">
        <v>27</v>
      </c>
      <c r="B49" s="479"/>
      <c r="C49" s="528"/>
      <c r="D49" s="9">
        <v>27</v>
      </c>
      <c r="E49" s="9">
        <f>'１月'!E49+'２月'!E49+'３月'!E49+'４月'!E49+'５月'!E49+'６月'!E49+'７月'!E49+'８月'!E49+'９月'!E49+'１０月'!E49+'１１月'!E49+'１２月'!E49</f>
        <v>245</v>
      </c>
      <c r="F49" s="9">
        <f>'１月'!F49+'２月'!F49+'３月'!F49+'４月'!F49+'５月'!F49+'６月'!F49+'７月'!F49+'８月'!F49+'９月'!F49+'１０月'!F49+'１１月'!F49+'１２月'!F49</f>
        <v>15077</v>
      </c>
      <c r="G49" s="9">
        <f>'１月'!G49+'２月'!G49+'３月'!G49+'４月'!G49+'５月'!G49+'６月'!G49+'７月'!G49+'８月'!G49+'９月'!G49+'１０月'!G49+'１１月'!G49+'１２月'!G49</f>
        <v>2113</v>
      </c>
      <c r="H49" s="9">
        <f>'１月'!H49+'２月'!H49+'３月'!H49+'４月'!H49+'５月'!H49+'６月'!H49+'７月'!H49+'８月'!H49+'９月'!H49+'１０月'!H49+'１１月'!H49+'１２月'!H49</f>
        <v>15061</v>
      </c>
      <c r="I49" s="9">
        <f>'１月'!I49+'２月'!I49+'３月'!I49+'４月'!I49+'５月'!I49+'６月'!I49+'７月'!I49+'８月'!I49+'９月'!I49+'１０月'!I49+'１１月'!I49+'１２月'!I49</f>
        <v>65</v>
      </c>
      <c r="J49" s="9">
        <f>'１月'!J49+'２月'!J49+'３月'!J49+'４月'!J49+'５月'!J49+'６月'!J49+'７月'!J49+'８月'!J49+'９月'!J49+'１０月'!J49+'１１月'!J49+'１２月'!J49</f>
        <v>3268</v>
      </c>
      <c r="K49" s="9">
        <f>'１月'!K49+'２月'!K49+'３月'!K49+'４月'!K49+'５月'!K49+'６月'!K49+'７月'!K49+'８月'!K49+'９月'!K49+'１０月'!K49+'１１月'!K49+'１２月'!K49</f>
        <v>21</v>
      </c>
      <c r="L49" s="107">
        <f t="shared" si="8"/>
        <v>35519</v>
      </c>
      <c r="M49" s="9">
        <f t="shared" si="9"/>
        <v>86</v>
      </c>
      <c r="N49" s="9">
        <f>'１月'!N49+'２月'!N49+'３月'!N49+'４月'!N49+'５月'!N49+'６月'!N49+'７月'!N49+'８月'!N49+'９月'!N49+'１０月'!N49+'１１月'!N49+'１２月'!N49</f>
        <v>32523</v>
      </c>
      <c r="O49" s="9">
        <f>'１月'!O49+'２月'!O49+'３月'!O49+'４月'!O49+'５月'!O49+'６月'!O49+'７月'!O49+'８月'!O49+'９月'!O49+'１０月'!O49+'１１月'!O49+'１２月'!O49</f>
        <v>162</v>
      </c>
      <c r="P49" s="9">
        <f>'１月'!P49+'２月'!P49+'３月'!P49+'４月'!P49+'５月'!P49+'６月'!P49+'７月'!P49+'８月'!P49+'９月'!P49+'１０月'!P49+'１１月'!P49+'１２月'!P49</f>
        <v>10253</v>
      </c>
      <c r="Q49" s="9">
        <f>'１月'!Q49+'２月'!Q49+'３月'!Q49+'４月'!Q49+'５月'!Q49+'６月'!Q49+'７月'!Q49+'８月'!Q49+'９月'!Q49+'１０月'!Q49+'１１月'!Q49+'１２月'!Q49</f>
        <v>51083</v>
      </c>
      <c r="R49" s="79">
        <f t="shared" si="10"/>
        <v>69.531938218193929</v>
      </c>
    </row>
    <row r="50" spans="1:18" ht="43.5" customHeight="1" x14ac:dyDescent="0.15">
      <c r="A50" s="504" t="s">
        <v>155</v>
      </c>
      <c r="B50" s="479"/>
      <c r="C50" s="528"/>
      <c r="D50" s="9">
        <v>36</v>
      </c>
      <c r="E50" s="9">
        <f>'１月'!E50+'２月'!E50+'３月'!E50+'４月'!E50+'５月'!E50+'６月'!E50+'７月'!E50+'８月'!E50+'９月'!E50+'１０月'!E50+'１１月'!E50+'１２月'!E50</f>
        <v>249</v>
      </c>
      <c r="F50" s="9">
        <f>'１月'!F50+'２月'!F50+'３月'!F50+'４月'!F50+'５月'!F50+'６月'!F50+'７月'!F50+'８月'!F50+'９月'!F50+'１０月'!F50+'１１月'!F50+'１２月'!F50</f>
        <v>97</v>
      </c>
      <c r="G50" s="9">
        <f>'１月'!G50+'２月'!G50+'３月'!G50+'４月'!G50+'５月'!G50+'６月'!G50+'７月'!G50+'８月'!G50+'９月'!G50+'１０月'!G50+'１１月'!G50+'１２月'!G50</f>
        <v>0</v>
      </c>
      <c r="H50" s="9">
        <f>'１月'!H50+'２月'!H50+'３月'!H50+'４月'!H50+'５月'!H50+'６月'!H50+'７月'!H50+'８月'!H50+'９月'!H50+'１０月'!H50+'１１月'!H50+'１２月'!H50</f>
        <v>53359</v>
      </c>
      <c r="I50" s="9">
        <f>'１月'!I50+'２月'!I50+'３月'!I50+'４月'!I50+'５月'!I50+'６月'!I50+'７月'!I50+'８月'!I50+'９月'!I50+'１０月'!I50+'１１月'!I50+'１２月'!I50</f>
        <v>41</v>
      </c>
      <c r="J50" s="9">
        <f>'１月'!J50+'２月'!J50+'３月'!J50+'４月'!J50+'５月'!J50+'６月'!J50+'７月'!J50+'８月'!J50+'９月'!J50+'１０月'!J50+'１１月'!J50+'１２月'!J50</f>
        <v>6943</v>
      </c>
      <c r="K50" s="9">
        <f>'１月'!K50+'２月'!K50+'３月'!K50+'４月'!K50+'５月'!K50+'６月'!K50+'７月'!K50+'８月'!K50+'９月'!K50+'１０月'!K50+'１１月'!K50+'１２月'!K50</f>
        <v>44</v>
      </c>
      <c r="L50" s="107">
        <f t="shared" si="8"/>
        <v>60399</v>
      </c>
      <c r="M50" s="9">
        <f t="shared" si="9"/>
        <v>85</v>
      </c>
      <c r="N50" s="9">
        <f>'１月'!N50+'２月'!N50+'３月'!N50+'４月'!N50+'５月'!N50+'６月'!N50+'７月'!N50+'８月'!N50+'９月'!N50+'１０月'!N50+'１１月'!N50+'１２月'!N50</f>
        <v>59160</v>
      </c>
      <c r="O50" s="9">
        <f>'１月'!O50+'２月'!O50+'３月'!O50+'４月'!O50+'５月'!O50+'６月'!O50+'７月'!O50+'８月'!O50+'９月'!O50+'１０月'!O50+'１１月'!O50+'１２月'!O50</f>
        <v>362</v>
      </c>
      <c r="P50" s="9">
        <f>'１月'!P50+'２月'!P50+'３月'!P50+'４月'!P50+'５月'!P50+'６月'!P50+'７月'!P50+'８月'!P50+'９月'!P50+'１０月'!P50+'１１月'!P50+'１２月'!P50</f>
        <v>23778</v>
      </c>
      <c r="Q50" s="9">
        <f>'１月'!Q50+'２月'!Q50+'３月'!Q50+'４月'!Q50+'５月'!Q50+'６月'!Q50+'７月'!Q50+'８月'!Q50+'９月'!Q50+'１０月'!Q50+'１１月'!Q50+'１２月'!Q50</f>
        <v>87585</v>
      </c>
      <c r="R50" s="79">
        <f t="shared" si="10"/>
        <v>68.960438431238231</v>
      </c>
    </row>
    <row r="51" spans="1:18" ht="43.5" customHeight="1" x14ac:dyDescent="0.15">
      <c r="A51" s="504" t="s">
        <v>205</v>
      </c>
      <c r="B51" s="479"/>
      <c r="C51" s="479"/>
      <c r="D51" s="9">
        <v>18</v>
      </c>
      <c r="E51" s="9">
        <f>'１月'!E51+'２月'!E51+'３月'!E51+'４月'!E51+'５月'!E51+'６月'!E51+'７月'!E51+'８月'!E51+'９月'!E51+'１０月'!E51+'１１月'!E51+'１２月'!E51</f>
        <v>263</v>
      </c>
      <c r="F51" s="9">
        <f>'１月'!F51+'２月'!F51+'３月'!F51+'４月'!F51+'５月'!F51+'６月'!F51+'７月'!F51+'８月'!F51+'９月'!F51+'１０月'!F51+'１１月'!F51+'１２月'!F51</f>
        <v>4137</v>
      </c>
      <c r="G51" s="9">
        <f>'１月'!G51+'２月'!G51+'３月'!G51+'４月'!G51+'５月'!G51+'６月'!G51+'７月'!G51+'８月'!G51+'９月'!G51+'１０月'!G51+'１１月'!G51+'１２月'!G51</f>
        <v>643</v>
      </c>
      <c r="H51" s="9">
        <f>'１月'!H51+'２月'!H51+'３月'!H51+'４月'!H51+'５月'!H51+'６月'!H51+'７月'!H51+'８月'!H51+'９月'!H51+'１０月'!H51+'１１月'!H51+'１２月'!H51</f>
        <v>20895</v>
      </c>
      <c r="I51" s="9">
        <f>'１月'!I51+'２月'!I51+'３月'!I51+'４月'!I51+'５月'!I51+'６月'!I51+'７月'!I51+'８月'!I51+'９月'!I51+'１０月'!I51+'１１月'!I51+'１２月'!I51</f>
        <v>35</v>
      </c>
      <c r="J51" s="9">
        <f>'１月'!J51+'２月'!J51+'３月'!J51+'４月'!J51+'５月'!J51+'６月'!J51+'７月'!J51+'８月'!J51+'９月'!J51+'１０月'!J51+'１１月'!J51+'１２月'!J51</f>
        <v>4089</v>
      </c>
      <c r="K51" s="9">
        <f>'１月'!K51+'２月'!K51+'３月'!K51+'４月'!K51+'５月'!K51+'６月'!K51+'７月'!K51+'８月'!K51+'９月'!K51+'１０月'!K51+'１１月'!K51+'１２月'!K51</f>
        <v>12</v>
      </c>
      <c r="L51" s="107">
        <f>F51+G51+H51+J51</f>
        <v>29764</v>
      </c>
      <c r="M51" s="9">
        <f>I51+K51</f>
        <v>47</v>
      </c>
      <c r="N51" s="9">
        <f>'１月'!N51+'２月'!N51+'３月'!N51+'４月'!N51+'５月'!N51+'６月'!N51+'７月'!N51+'８月'!N51+'９月'!N51+'１０月'!N51+'１１月'!N51+'１２月'!N51</f>
        <v>29626</v>
      </c>
      <c r="O51" s="9">
        <f>'１月'!O51+'２月'!O51+'３月'!O51+'４月'!O51+'５月'!O51+'６月'!O51+'７月'!O51+'８月'!O51+'９月'!O51+'１０月'!O51+'１１月'!O51+'１２月'!O51</f>
        <v>98</v>
      </c>
      <c r="P51" s="9">
        <f>'４月'!P51+'５月'!P51+'６月'!P51+'７月'!P51+'８月'!P51+'９月'!P51+'１０月'!P51+'１１月'!P51+'１２月'!P51</f>
        <v>3484</v>
      </c>
      <c r="Q51" s="9">
        <f>'１月'!Q51+'２月'!Q51+'３月'!Q51+'４月'!Q51+'５月'!Q51+'６月'!Q51+'７月'!Q51+'８月'!Q51+'９月'!Q51+'１０月'!Q51+'１１月'!Q51+'１２月'!Q51</f>
        <v>41370</v>
      </c>
      <c r="R51" s="79">
        <f t="shared" si="10"/>
        <v>71.945854483925558</v>
      </c>
    </row>
    <row r="52" spans="1:18" ht="43.5" customHeight="1" x14ac:dyDescent="0.15">
      <c r="A52" s="455"/>
      <c r="B52" s="479"/>
      <c r="C52" s="528"/>
      <c r="D52" s="59" t="s">
        <v>19</v>
      </c>
      <c r="E52" s="59"/>
      <c r="F52" s="57" t="s">
        <v>19</v>
      </c>
      <c r="G52" s="9"/>
      <c r="H52" s="57" t="s">
        <v>19</v>
      </c>
      <c r="I52" s="57"/>
      <c r="J52" s="9"/>
      <c r="K52" s="57"/>
      <c r="L52" s="57" t="s">
        <v>19</v>
      </c>
      <c r="M52" s="57"/>
      <c r="N52" s="57"/>
      <c r="O52" s="84"/>
      <c r="P52" s="84"/>
      <c r="Q52" s="83" t="s">
        <v>72</v>
      </c>
      <c r="R52" s="70" t="s">
        <v>19</v>
      </c>
    </row>
    <row r="53" spans="1:18" ht="43.5" customHeight="1" x14ac:dyDescent="0.15">
      <c r="A53" s="455"/>
      <c r="B53" s="479"/>
      <c r="C53" s="528"/>
      <c r="D53" s="59"/>
      <c r="E53" s="59"/>
      <c r="F53" s="57"/>
      <c r="G53" s="57"/>
      <c r="H53" s="57"/>
      <c r="I53" s="57"/>
      <c r="J53" s="57"/>
      <c r="K53" s="57"/>
      <c r="L53" s="57"/>
      <c r="M53" s="57"/>
      <c r="N53" s="57"/>
      <c r="O53" s="84"/>
      <c r="P53" s="84"/>
      <c r="Q53" s="57"/>
      <c r="R53" s="70"/>
    </row>
    <row r="54" spans="1:18" ht="43.5" customHeight="1" x14ac:dyDescent="0.15">
      <c r="A54" s="455"/>
      <c r="B54" s="479"/>
      <c r="C54" s="528"/>
      <c r="D54" s="59"/>
      <c r="E54" s="59"/>
      <c r="F54" s="57"/>
      <c r="G54" s="57"/>
      <c r="H54" s="57"/>
      <c r="I54" s="57"/>
      <c r="J54" s="57"/>
      <c r="K54" s="57"/>
      <c r="L54" s="57"/>
      <c r="M54" s="57"/>
      <c r="N54" s="57"/>
      <c r="O54" s="84"/>
      <c r="P54" s="84"/>
      <c r="Q54" s="57"/>
      <c r="R54" s="70"/>
    </row>
    <row r="55" spans="1:18" ht="43.5" customHeight="1" x14ac:dyDescent="0.15">
      <c r="A55" s="455"/>
      <c r="B55" s="479"/>
      <c r="C55" s="528"/>
      <c r="D55" s="59"/>
      <c r="E55" s="59"/>
      <c r="F55" s="57"/>
      <c r="G55" s="57"/>
      <c r="H55" s="57"/>
      <c r="I55" s="57"/>
      <c r="J55" s="57"/>
      <c r="K55" s="57"/>
      <c r="L55" s="57"/>
      <c r="M55" s="57"/>
      <c r="N55" s="57"/>
      <c r="O55" s="84"/>
      <c r="P55" s="84"/>
      <c r="Q55" s="57"/>
      <c r="R55" s="70"/>
    </row>
    <row r="56" spans="1:18" ht="43.5" customHeight="1" x14ac:dyDescent="0.15">
      <c r="A56" s="455"/>
      <c r="B56" s="479"/>
      <c r="C56" s="528"/>
      <c r="D56" s="59" t="s">
        <v>19</v>
      </c>
      <c r="E56" s="59"/>
      <c r="F56" s="57" t="s">
        <v>19</v>
      </c>
      <c r="G56" s="57" t="s">
        <v>19</v>
      </c>
      <c r="H56" s="57" t="s">
        <v>19</v>
      </c>
      <c r="I56" s="57"/>
      <c r="J56" s="57" t="s">
        <v>19</v>
      </c>
      <c r="K56" s="57"/>
      <c r="L56" s="57" t="s">
        <v>19</v>
      </c>
      <c r="M56" s="57"/>
      <c r="N56" s="57"/>
      <c r="O56" s="84"/>
      <c r="P56" s="84"/>
      <c r="Q56" s="57" t="s">
        <v>19</v>
      </c>
      <c r="R56" s="70" t="s">
        <v>19</v>
      </c>
    </row>
    <row r="57" spans="1:18" ht="43.5" customHeight="1" x14ac:dyDescent="0.15">
      <c r="A57" s="589" t="s">
        <v>213</v>
      </c>
      <c r="B57" s="590"/>
      <c r="C57" s="591"/>
      <c r="D57" s="61">
        <f t="shared" ref="D57:Q57" si="11">SUM(D37:D51)</f>
        <v>333</v>
      </c>
      <c r="E57" s="61">
        <f t="shared" si="11"/>
        <v>3819</v>
      </c>
      <c r="F57" s="61">
        <f t="shared" si="11"/>
        <v>109658</v>
      </c>
      <c r="G57" s="61">
        <f t="shared" si="11"/>
        <v>18783</v>
      </c>
      <c r="H57" s="61">
        <f t="shared" si="11"/>
        <v>288829</v>
      </c>
      <c r="I57" s="61">
        <f t="shared" si="11"/>
        <v>3881</v>
      </c>
      <c r="J57" s="61">
        <f t="shared" si="11"/>
        <v>54397</v>
      </c>
      <c r="K57" s="61">
        <f t="shared" si="11"/>
        <v>1351</v>
      </c>
      <c r="L57" s="61">
        <f t="shared" si="11"/>
        <v>471667</v>
      </c>
      <c r="M57" s="61">
        <f t="shared" si="11"/>
        <v>5232</v>
      </c>
      <c r="N57" s="61">
        <f t="shared" si="11"/>
        <v>383251</v>
      </c>
      <c r="O57" s="61">
        <f t="shared" si="11"/>
        <v>4810</v>
      </c>
      <c r="P57" s="61">
        <f t="shared" si="11"/>
        <v>111974</v>
      </c>
      <c r="Q57" s="61">
        <f t="shared" si="11"/>
        <v>667060</v>
      </c>
      <c r="R57" s="80">
        <f>L57/Q57*100</f>
        <v>70.708332084070406</v>
      </c>
    </row>
    <row r="58" spans="1:18" ht="43.5" customHeight="1" x14ac:dyDescent="0.15">
      <c r="A58" s="592" t="s">
        <v>15</v>
      </c>
      <c r="B58" s="468"/>
      <c r="C58" s="501"/>
      <c r="D58" s="9"/>
      <c r="E58" s="267"/>
      <c r="F58" s="58">
        <f t="shared" ref="F58:K58" si="12">F57/$L$57*100</f>
        <v>23.249029505986215</v>
      </c>
      <c r="G58" s="58">
        <f t="shared" si="12"/>
        <v>3.9822586697818587</v>
      </c>
      <c r="H58" s="58">
        <f t="shared" si="12"/>
        <v>61.23578711251794</v>
      </c>
      <c r="I58" s="58">
        <f t="shared" si="12"/>
        <v>0.82282627362100813</v>
      </c>
      <c r="J58" s="58">
        <f t="shared" si="12"/>
        <v>11.532924711713985</v>
      </c>
      <c r="K58" s="58">
        <f t="shared" si="12"/>
        <v>0.28643089298170105</v>
      </c>
      <c r="L58" s="58"/>
      <c r="M58" s="58"/>
      <c r="N58" s="58"/>
      <c r="O58" s="58"/>
      <c r="P58" s="58"/>
      <c r="Q58" s="9"/>
      <c r="R58" s="79"/>
    </row>
    <row r="59" spans="1:18" ht="43.5" customHeight="1" x14ac:dyDescent="0.15">
      <c r="A59" s="593" t="s">
        <v>69</v>
      </c>
      <c r="B59" s="468"/>
      <c r="C59" s="501"/>
      <c r="D59" s="9"/>
      <c r="E59" s="267"/>
      <c r="F59" s="58">
        <f>F57/15</f>
        <v>7310.5333333333338</v>
      </c>
      <c r="G59" s="58">
        <f t="shared" ref="G59:P59" si="13">G57/15</f>
        <v>1252.2</v>
      </c>
      <c r="H59" s="58">
        <f t="shared" si="13"/>
        <v>19255.266666666666</v>
      </c>
      <c r="I59" s="58">
        <f t="shared" si="13"/>
        <v>258.73333333333335</v>
      </c>
      <c r="J59" s="58">
        <f t="shared" si="13"/>
        <v>3626.4666666666667</v>
      </c>
      <c r="K59" s="58">
        <f t="shared" si="13"/>
        <v>90.066666666666663</v>
      </c>
      <c r="L59" s="58">
        <f t="shared" si="13"/>
        <v>31444.466666666667</v>
      </c>
      <c r="M59" s="58">
        <f t="shared" si="13"/>
        <v>348.8</v>
      </c>
      <c r="N59" s="58">
        <f t="shared" si="13"/>
        <v>25550.066666666666</v>
      </c>
      <c r="O59" s="58">
        <f t="shared" si="13"/>
        <v>320.66666666666669</v>
      </c>
      <c r="P59" s="58">
        <f t="shared" si="13"/>
        <v>7464.9333333333334</v>
      </c>
      <c r="Q59" s="9"/>
      <c r="R59" s="79"/>
    </row>
    <row r="60" spans="1:18" ht="43.5" customHeight="1" x14ac:dyDescent="0.15">
      <c r="A60" s="593" t="s">
        <v>70</v>
      </c>
      <c r="B60" s="468"/>
      <c r="C60" s="501"/>
      <c r="D60" s="9"/>
      <c r="E60" s="267"/>
      <c r="F60" s="58">
        <f>F57/$D$57*18</f>
        <v>5927.45945945946</v>
      </c>
      <c r="G60" s="58">
        <f t="shared" ref="G60:P60" si="14">G57/$D$57*18</f>
        <v>1015.2972972972973</v>
      </c>
      <c r="H60" s="58">
        <f t="shared" si="14"/>
        <v>15612.378378378378</v>
      </c>
      <c r="I60" s="58">
        <f t="shared" si="14"/>
        <v>209.78378378378378</v>
      </c>
      <c r="J60" s="58">
        <f t="shared" si="14"/>
        <v>2940.3783783783783</v>
      </c>
      <c r="K60" s="58">
        <f t="shared" si="14"/>
        <v>73.027027027027032</v>
      </c>
      <c r="L60" s="58">
        <f t="shared" si="14"/>
        <v>25495.513513513513</v>
      </c>
      <c r="M60" s="58">
        <f t="shared" si="14"/>
        <v>282.81081081081078</v>
      </c>
      <c r="N60" s="58">
        <f t="shared" si="14"/>
        <v>20716.27027027027</v>
      </c>
      <c r="O60" s="58">
        <f t="shared" si="14"/>
        <v>260</v>
      </c>
      <c r="P60" s="58">
        <f t="shared" si="14"/>
        <v>6052.6486486486483</v>
      </c>
      <c r="Q60" s="9"/>
      <c r="R60" s="79"/>
    </row>
    <row r="61" spans="1:18" ht="43.5" customHeight="1" x14ac:dyDescent="0.15">
      <c r="A61" s="593" t="s">
        <v>356</v>
      </c>
      <c r="B61" s="468"/>
      <c r="C61" s="501"/>
      <c r="D61" s="277">
        <v>333</v>
      </c>
      <c r="E61" s="278">
        <v>5269</v>
      </c>
      <c r="F61" s="106">
        <v>158398</v>
      </c>
      <c r="G61" s="106">
        <v>27188</v>
      </c>
      <c r="H61" s="106">
        <v>406727</v>
      </c>
      <c r="I61" s="106">
        <v>2632</v>
      </c>
      <c r="J61" s="106">
        <v>74747</v>
      </c>
      <c r="K61" s="106">
        <v>996</v>
      </c>
      <c r="L61" s="106">
        <f>F61+G61+H61+J61</f>
        <v>667060</v>
      </c>
      <c r="M61" s="106">
        <f>I61+K61</f>
        <v>3628</v>
      </c>
      <c r="N61" s="106">
        <v>518842</v>
      </c>
      <c r="O61" s="221">
        <v>6537</v>
      </c>
      <c r="P61" s="221">
        <v>170688</v>
      </c>
      <c r="Q61" s="10"/>
      <c r="R61" s="85"/>
    </row>
    <row r="62" spans="1:18" ht="42" customHeight="1" x14ac:dyDescent="0.15">
      <c r="A62" s="458" t="s">
        <v>229</v>
      </c>
      <c r="B62" s="459"/>
      <c r="C62" s="459"/>
      <c r="D62" s="459"/>
      <c r="E62" s="459"/>
      <c r="F62" s="459"/>
      <c r="G62" s="459"/>
      <c r="H62" s="459"/>
      <c r="I62" s="459"/>
      <c r="J62" s="459"/>
      <c r="K62" s="459"/>
      <c r="L62" s="459"/>
      <c r="M62" s="459"/>
      <c r="N62" s="459"/>
      <c r="O62" s="459"/>
      <c r="P62" s="459"/>
      <c r="Q62" s="459"/>
      <c r="R62" s="459"/>
    </row>
    <row r="63" spans="1:18" ht="41.25" customHeight="1" x14ac:dyDescent="0.15">
      <c r="A63" s="594" t="s">
        <v>353</v>
      </c>
      <c r="B63" s="594"/>
      <c r="C63" s="594"/>
      <c r="D63" s="594"/>
      <c r="E63" s="594"/>
      <c r="F63" s="594"/>
      <c r="G63" s="594"/>
      <c r="H63" s="594"/>
      <c r="I63" s="594"/>
      <c r="J63" s="594"/>
      <c r="K63" s="594"/>
      <c r="L63" s="594"/>
      <c r="M63" s="594"/>
      <c r="N63" s="594"/>
      <c r="O63" s="594"/>
      <c r="P63" s="594"/>
      <c r="Q63" s="573" t="s">
        <v>77</v>
      </c>
      <c r="R63" s="573"/>
    </row>
    <row r="64" spans="1:18" ht="41.25" customHeight="1" x14ac:dyDescent="0.15">
      <c r="A64" s="24"/>
      <c r="B64" s="21"/>
      <c r="C64" s="50" t="s">
        <v>54</v>
      </c>
      <c r="D64" s="583" t="s">
        <v>82</v>
      </c>
      <c r="E64" s="583" t="s">
        <v>53</v>
      </c>
      <c r="F64" s="586" t="s">
        <v>64</v>
      </c>
      <c r="G64" s="587"/>
      <c r="H64" s="587"/>
      <c r="I64" s="587"/>
      <c r="J64" s="587"/>
      <c r="K64" s="587"/>
      <c r="L64" s="587"/>
      <c r="M64" s="587"/>
      <c r="N64" s="587"/>
      <c r="O64" s="587"/>
      <c r="P64" s="587"/>
      <c r="Q64" s="587"/>
      <c r="R64" s="588"/>
    </row>
    <row r="65" spans="1:19" ht="41.25" customHeight="1" x14ac:dyDescent="0.15">
      <c r="A65" s="25"/>
      <c r="C65" s="55"/>
      <c r="D65" s="584"/>
      <c r="E65" s="584"/>
      <c r="F65" s="578" t="s">
        <v>0</v>
      </c>
      <c r="G65" s="595"/>
      <c r="H65" s="578" t="s">
        <v>1</v>
      </c>
      <c r="I65" s="579"/>
      <c r="J65" s="579"/>
      <c r="K65" s="580"/>
      <c r="L65" s="29"/>
      <c r="M65" s="485" t="s">
        <v>164</v>
      </c>
      <c r="N65" s="485" t="s">
        <v>168</v>
      </c>
      <c r="O65" s="576" t="s">
        <v>148</v>
      </c>
      <c r="P65" s="576" t="s">
        <v>160</v>
      </c>
      <c r="Q65" s="574" t="s">
        <v>281</v>
      </c>
      <c r="R65" s="581" t="s">
        <v>96</v>
      </c>
    </row>
    <row r="66" spans="1:19" ht="41.25" customHeight="1" x14ac:dyDescent="0.15">
      <c r="A66" s="26" t="s">
        <v>47</v>
      </c>
      <c r="B66" s="4"/>
      <c r="C66" s="56"/>
      <c r="D66" s="585"/>
      <c r="E66" s="585"/>
      <c r="F66" s="31" t="s">
        <v>2</v>
      </c>
      <c r="G66" s="31" t="s">
        <v>3</v>
      </c>
      <c r="H66" s="31" t="s">
        <v>2</v>
      </c>
      <c r="I66" s="87" t="s">
        <v>164</v>
      </c>
      <c r="J66" s="31" t="s">
        <v>3</v>
      </c>
      <c r="K66" s="87" t="s">
        <v>164</v>
      </c>
      <c r="L66" s="108" t="s">
        <v>4</v>
      </c>
      <c r="M66" s="515"/>
      <c r="N66" s="515"/>
      <c r="O66" s="577"/>
      <c r="P66" s="577"/>
      <c r="Q66" s="575"/>
      <c r="R66" s="582"/>
      <c r="S66" s="298"/>
    </row>
    <row r="67" spans="1:19" ht="41.25" customHeight="1" x14ac:dyDescent="0.15">
      <c r="A67" s="455" t="s">
        <v>29</v>
      </c>
      <c r="B67" s="456"/>
      <c r="C67" s="457"/>
      <c r="D67" s="9">
        <v>18</v>
      </c>
      <c r="E67" s="9">
        <f>'１月'!E67+'２月'!E67+'３月'!E67+'４月'!E67+'５月'!E66+'６月'!E67+'７月'!E67+'８月'!E67+'９月'!E67+'１０月'!E67+'１１月'!E67+'１２月'!E67</f>
        <v>213</v>
      </c>
      <c r="F67" s="9">
        <f>'１月'!F67+'２月'!F67+'３月'!F67+'４月'!F67+'５月'!F66+'６月'!F67+'７月'!F67+'８月'!F67+'９月'!F67+'１０月'!F67+'１１月'!F67+'１２月'!F67</f>
        <v>1878</v>
      </c>
      <c r="G67" s="9">
        <f>'１月'!G67+'２月'!G67+'３月'!G67+'４月'!G67+'５月'!G66+'６月'!G67+'７月'!G67+'８月'!G67+'９月'!G67+'１０月'!G67+'１１月'!G67+'１２月'!G67</f>
        <v>170</v>
      </c>
      <c r="H67" s="9">
        <f>'１月'!H67+'２月'!H67+'３月'!H67+'４月'!H67+'５月'!H66+'６月'!H67+'７月'!H67+'８月'!H67+'９月'!H67+'１０月'!H67+'１１月'!H67+'１２月'!H67</f>
        <v>10555</v>
      </c>
      <c r="I67" s="9">
        <f>'１月'!I67+'２月'!I67+'３月'!I67+'４月'!I67+'５月'!I66+'６月'!I67+'７月'!I67+'８月'!I67+'９月'!I67+'１０月'!I67+'１１月'!I67+'１２月'!I67</f>
        <v>419</v>
      </c>
      <c r="J67" s="9">
        <f>'１月'!J67+'２月'!J67+'３月'!J67+'４月'!J67+'５月'!J66+'６月'!J67+'７月'!J67+'８月'!J67+'９月'!J67+'１０月'!J67+'１１月'!J67+'１２月'!J67</f>
        <v>2814</v>
      </c>
      <c r="K67" s="9">
        <f>'１月'!K67+'２月'!K67+'３月'!K67+'４月'!K67+'５月'!K66+'６月'!K67+'７月'!K67+'８月'!K67+'９月'!K67+'１０月'!K67+'１１月'!K67+'１２月'!K67</f>
        <v>191</v>
      </c>
      <c r="L67" s="107">
        <f t="shared" ref="L67:L76" si="15">F67+G67+H67+J67</f>
        <v>15417</v>
      </c>
      <c r="M67" s="9">
        <f>I67+K67</f>
        <v>610</v>
      </c>
      <c r="N67" s="9">
        <f>'１月'!N67+'２月'!N67+'３月'!N67+'４月'!N67+'５月'!N66+'６月'!N67+'７月'!N67+'８月'!N67+'９月'!N67+'１０月'!N67+'１１月'!N67+'１２月'!N67</f>
        <v>10712</v>
      </c>
      <c r="O67" s="9">
        <f>'１月'!O67+'２月'!O67+'３月'!O67+'４月'!O67+'５月'!O66+'６月'!O67+'７月'!O67+'８月'!O67+'９月'!O67+'１０月'!O67+'１１月'!O67+'１２月'!O67</f>
        <v>164</v>
      </c>
      <c r="P67" s="9">
        <f>'１月'!P67+'２月'!P67+'３月'!P67+'４月'!P67+'５月'!P66+'６月'!P67+'７月'!P67+'８月'!P67+'９月'!P67+'１０月'!P67+'１１月'!P67+'１２月'!P67</f>
        <v>2437</v>
      </c>
      <c r="Q67" s="9">
        <f>'１月'!Q67+'２月'!Q67+'３月'!Q67+'４月'!Q67+'５月'!Q66+'６月'!Q67+'７月'!Q67+'８月'!Q67+'９月'!Q67+'１０月'!Q67+'１１月'!Q67+'１２月'!Q67</f>
        <v>23935</v>
      </c>
      <c r="R67" s="79">
        <f t="shared" ref="R67:R81" si="16">L67/Q67*100</f>
        <v>64.411949028619176</v>
      </c>
    </row>
    <row r="68" spans="1:19" ht="41.25" customHeight="1" x14ac:dyDescent="0.15">
      <c r="A68" s="504" t="s">
        <v>66</v>
      </c>
      <c r="B68" s="456"/>
      <c r="C68" s="457"/>
      <c r="D68" s="9">
        <v>27</v>
      </c>
      <c r="E68" s="9">
        <f>'１月'!E68+'２月'!E68+'３月'!E68+'４月'!E68+'５月'!E67+'６月'!E68+'７月'!E68+'８月'!E68+'９月'!E68+'１０月'!E68+'１１月'!E68+'１２月'!E68</f>
        <v>257</v>
      </c>
      <c r="F68" s="9">
        <f>'１月'!F68+'２月'!F68+'３月'!F68+'４月'!F68+'５月'!F67+'６月'!F68+'７月'!F68+'８月'!F68+'９月'!F68+'１０月'!F68+'１１月'!F68+'１２月'!F68</f>
        <v>2361</v>
      </c>
      <c r="G68" s="9">
        <f>'１月'!G68+'２月'!G68+'３月'!G68+'４月'!G68+'５月'!G67+'６月'!G68+'７月'!G68+'８月'!G68+'９月'!G68+'１０月'!G68+'１１月'!G68+'１２月'!G68</f>
        <v>436</v>
      </c>
      <c r="H68" s="9">
        <f>'１月'!H68+'２月'!H68+'３月'!H68+'４月'!H68+'５月'!H67+'６月'!H68+'７月'!H68+'８月'!H68+'９月'!H68+'１０月'!H68+'１１月'!H68+'１２月'!H68</f>
        <v>22806</v>
      </c>
      <c r="I68" s="9">
        <f>'１月'!I68+'２月'!I68+'３月'!I68+'４月'!I68+'５月'!I67+'６月'!I68+'７月'!I68+'８月'!I68+'９月'!I68+'１０月'!I68+'１１月'!I68+'１２月'!I68</f>
        <v>508</v>
      </c>
      <c r="J68" s="9">
        <f>'１月'!J68+'２月'!J68+'３月'!J68+'４月'!J68+'５月'!J67+'６月'!J68+'７月'!J68+'８月'!J68+'９月'!J68+'１０月'!J68+'１１月'!J68+'１２月'!J68</f>
        <v>4380</v>
      </c>
      <c r="K68" s="9">
        <f>'１月'!K68+'２月'!K68+'３月'!K68+'４月'!K68+'５月'!K67+'６月'!K68+'７月'!K68+'８月'!K68+'９月'!K68+'１０月'!K68+'１１月'!K68+'１２月'!K68</f>
        <v>235</v>
      </c>
      <c r="L68" s="107">
        <f t="shared" si="15"/>
        <v>29983</v>
      </c>
      <c r="M68" s="9">
        <f t="shared" ref="M68:M81" si="17">I68+K68</f>
        <v>743</v>
      </c>
      <c r="N68" s="9">
        <f>'１月'!N68+'２月'!N68+'３月'!N68+'４月'!N68+'５月'!N67+'６月'!N68+'７月'!N68+'８月'!N68+'９月'!N68+'１０月'!N68+'１１月'!N68+'１２月'!N68</f>
        <v>22224</v>
      </c>
      <c r="O68" s="9">
        <f>'１月'!O68+'２月'!O68+'３月'!O68+'４月'!O68+'５月'!O67+'６月'!O68+'７月'!O68+'８月'!O68+'９月'!O68+'１０月'!O68+'１１月'!O68+'１２月'!O68</f>
        <v>795</v>
      </c>
      <c r="P68" s="9">
        <f>'１月'!P68+'２月'!P68+'３月'!P68+'４月'!P68+'５月'!P67+'６月'!P68+'７月'!P68+'８月'!P68+'９月'!P68+'１０月'!P68+'１１月'!P68+'１２月'!P68</f>
        <v>5214</v>
      </c>
      <c r="Q68" s="9">
        <f>'１月'!Q68+'２月'!Q68+'３月'!Q68+'４月'!Q68+'５月'!Q67+'６月'!Q68+'７月'!Q68+'８月'!Q68+'９月'!Q68+'１０月'!Q68+'１１月'!Q68+'１２月'!Q68</f>
        <v>50150</v>
      </c>
      <c r="R68" s="79">
        <f t="shared" si="16"/>
        <v>59.786640079760723</v>
      </c>
    </row>
    <row r="69" spans="1:19" ht="41.25" customHeight="1" x14ac:dyDescent="0.15">
      <c r="A69" s="504" t="s">
        <v>239</v>
      </c>
      <c r="B69" s="456"/>
      <c r="C69" s="457"/>
      <c r="D69" s="9">
        <v>18</v>
      </c>
      <c r="E69" s="9">
        <f>'１月'!E69+'２月'!E69+'３月'!E69+'４月'!E69+'５月'!E68+'６月'!E69+'７月'!E69+'８月'!E69+'９月'!E69+'１０月'!E69+'１１月'!E69+'１２月'!E69</f>
        <v>259</v>
      </c>
      <c r="F69" s="9">
        <f>'１月'!F69+'２月'!F69+'３月'!F69+'４月'!F69+'５月'!F68+'６月'!F69+'７月'!F69+'８月'!F69+'９月'!F69+'１０月'!F69+'１１月'!F69+'１２月'!F69</f>
        <v>38</v>
      </c>
      <c r="G69" s="9">
        <f>'１月'!G69+'２月'!G69+'３月'!G69+'４月'!G69+'５月'!G68+'６月'!G69+'７月'!G69+'８月'!G69+'９月'!G69+'１０月'!G69+'１１月'!G69+'１２月'!G69</f>
        <v>0</v>
      </c>
      <c r="H69" s="9">
        <f>'１月'!H69+'２月'!H69+'３月'!H69+'４月'!H69+'５月'!H68+'６月'!H69+'７月'!H69+'８月'!H69+'９月'!H69+'１０月'!H69+'１１月'!H69+'１２月'!H69</f>
        <v>29766</v>
      </c>
      <c r="I69" s="9">
        <f>'１月'!I69+'２月'!I69+'３月'!I69+'４月'!I69+'５月'!I68+'６月'!I69+'７月'!I69+'８月'!I69+'９月'!I69+'１０月'!I69+'１１月'!I69+'１２月'!I69</f>
        <v>174</v>
      </c>
      <c r="J69" s="9">
        <f>'１月'!J69+'２月'!J69+'３月'!J69+'４月'!J69+'５月'!J68+'６月'!J69+'７月'!J69+'８月'!J69+'９月'!J69+'１０月'!J69+'１１月'!J69+'１２月'!J69</f>
        <v>5056</v>
      </c>
      <c r="K69" s="9">
        <f>'１月'!K69+'２月'!K69+'３月'!K69+'４月'!K69+'５月'!K68+'６月'!K69+'７月'!K69+'８月'!K69+'９月'!K69+'１０月'!K69+'１１月'!K69+'１２月'!K69</f>
        <v>116</v>
      </c>
      <c r="L69" s="107">
        <f t="shared" si="15"/>
        <v>34860</v>
      </c>
      <c r="M69" s="9">
        <f t="shared" si="17"/>
        <v>290</v>
      </c>
      <c r="N69" s="9">
        <f>'１月'!N69+'２月'!N69+'３月'!N69+'４月'!N69+'５月'!N68+'６月'!N69+'７月'!N69+'８月'!N69+'９月'!N69+'１０月'!N69+'１１月'!N69+'１２月'!N69</f>
        <v>34648</v>
      </c>
      <c r="O69" s="9">
        <f>'１月'!O69+'２月'!O69+'３月'!O69+'４月'!O69+'５月'!O68+'６月'!O69+'７月'!O69+'８月'!O69+'９月'!O69+'１０月'!O69+'１１月'!O69+'１２月'!O69</f>
        <v>212</v>
      </c>
      <c r="P69" s="9">
        <f>'１月'!P69+'２月'!P69+'３月'!P69+'４月'!P69+'５月'!P68+'６月'!P69+'７月'!P69+'８月'!P69+'９月'!P69+'１０月'!P69+'１１月'!P69+'１２月'!P69</f>
        <v>10141</v>
      </c>
      <c r="Q69" s="9">
        <f>'１月'!Q69+'２月'!Q69+'３月'!Q69+'４月'!Q69+'５月'!Q68+'６月'!Q69+'７月'!Q69+'８月'!Q69+'９月'!Q69+'１０月'!Q69+'１１月'!Q69+'１２月'!Q69</f>
        <v>47174</v>
      </c>
      <c r="R69" s="79">
        <f t="shared" si="16"/>
        <v>73.896637978547503</v>
      </c>
    </row>
    <row r="70" spans="1:19" ht="41.25" customHeight="1" x14ac:dyDescent="0.15">
      <c r="A70" s="455" t="s">
        <v>30</v>
      </c>
      <c r="B70" s="456"/>
      <c r="C70" s="457"/>
      <c r="D70" s="9">
        <v>18</v>
      </c>
      <c r="E70" s="9">
        <f>'１月'!E70+'２月'!E70+'３月'!E70+'４月'!E70+'５月'!E69+'６月'!E70+'７月'!E70+'８月'!E70+'９月'!E70+'１０月'!E70+'１１月'!E70+'１２月'!E70</f>
        <v>264</v>
      </c>
      <c r="F70" s="9">
        <f>'１月'!F70+'２月'!F70+'３月'!F70+'４月'!F70+'５月'!F69+'６月'!F70+'７月'!F70+'８月'!F70+'９月'!F70+'１０月'!F70+'１１月'!F70+'１２月'!F70</f>
        <v>13578</v>
      </c>
      <c r="G70" s="9">
        <f>'１月'!G70+'２月'!G70+'３月'!G70+'４月'!G70+'５月'!G69+'６月'!G70+'７月'!G70+'８月'!G70+'９月'!G70+'１０月'!G70+'１１月'!G70+'１２月'!G70</f>
        <v>2542</v>
      </c>
      <c r="H70" s="9">
        <f>'１月'!H70+'２月'!H70+'３月'!H70+'４月'!H70+'５月'!H69+'６月'!H70+'７月'!H70+'８月'!H70+'９月'!H70+'１０月'!H70+'１１月'!H70+'１２月'!H70</f>
        <v>11128</v>
      </c>
      <c r="I70" s="9">
        <f>'１月'!I70+'２月'!I70+'３月'!I70+'４月'!I70+'５月'!I69+'６月'!I70+'７月'!I70+'８月'!I70+'９月'!I70+'１０月'!I70+'１１月'!I70+'１２月'!I70</f>
        <v>12</v>
      </c>
      <c r="J70" s="9">
        <f>'１月'!J70+'２月'!J70+'３月'!J70+'４月'!J70+'５月'!J69+'６月'!J70+'７月'!J70+'８月'!J70+'９月'!J70+'１０月'!J70+'１１月'!J70+'１２月'!J70</f>
        <v>1438</v>
      </c>
      <c r="K70" s="9">
        <f>'１月'!K70+'２月'!K70+'３月'!K70+'４月'!K70+'５月'!K69+'６月'!K70+'７月'!K70+'８月'!K70+'９月'!K70+'１０月'!K70+'１１月'!K70+'１２月'!K70</f>
        <v>12</v>
      </c>
      <c r="L70" s="107">
        <f t="shared" si="15"/>
        <v>28686</v>
      </c>
      <c r="M70" s="9">
        <f t="shared" si="17"/>
        <v>24</v>
      </c>
      <c r="N70" s="9">
        <f>'１月'!N70+'２月'!N70+'３月'!N70+'４月'!N70+'５月'!N69+'６月'!N70+'７月'!N70+'８月'!N70+'９月'!N70+'１０月'!N70+'１１月'!N70+'１２月'!N70</f>
        <v>20403</v>
      </c>
      <c r="O70" s="9">
        <f>'１月'!O70+'２月'!O70+'３月'!O70+'４月'!O70+'５月'!O69+'６月'!O70+'７月'!O70+'８月'!O70+'９月'!O70+'１０月'!O70+'１１月'!O70+'１２月'!O70</f>
        <v>0</v>
      </c>
      <c r="P70" s="9">
        <f>'１月'!P70+'２月'!P70+'３月'!P70+'４月'!P70+'５月'!P69+'６月'!P70+'７月'!P70+'８月'!P70+'９月'!P70+'１０月'!P70+'１１月'!P70+'１２月'!P70</f>
        <v>8415</v>
      </c>
      <c r="Q70" s="9">
        <f>'１月'!Q70+'２月'!Q70+'３月'!Q70+'４月'!Q70+'５月'!Q69+'６月'!Q70+'７月'!Q70+'８月'!Q70+'９月'!Q70+'１０月'!Q70+'１１月'!Q70+'１２月'!Q70</f>
        <v>39153</v>
      </c>
      <c r="R70" s="79">
        <f t="shared" si="16"/>
        <v>73.266416366561941</v>
      </c>
    </row>
    <row r="71" spans="1:19" ht="41.25" customHeight="1" x14ac:dyDescent="0.15">
      <c r="A71" s="455" t="s">
        <v>31</v>
      </c>
      <c r="B71" s="456"/>
      <c r="C71" s="457"/>
      <c r="D71" s="9">
        <v>18</v>
      </c>
      <c r="E71" s="9">
        <f>'１月'!E71+'２月'!E71+'３月'!E71+'４月'!E71+'５月'!E70+'６月'!E71+'７月'!E71+'８月'!E71+'９月'!E71+'１０月'!E71+'１１月'!E71+'１２月'!E71</f>
        <v>246</v>
      </c>
      <c r="F71" s="9">
        <f>'１月'!F71+'２月'!F71+'３月'!F71+'４月'!F71+'５月'!F70+'６月'!F71+'７月'!F71+'８月'!F71+'９月'!F71+'１０月'!F71+'１１月'!F71+'１２月'!F71</f>
        <v>3387</v>
      </c>
      <c r="G71" s="9">
        <f>'１月'!G71+'２月'!G71+'３月'!G71+'４月'!G71+'５月'!G70+'６月'!G71+'７月'!G71+'８月'!G71+'９月'!G71+'１０月'!G71+'１１月'!G71+'１２月'!G71</f>
        <v>477</v>
      </c>
      <c r="H71" s="9">
        <f>'１月'!H71+'２月'!H71+'３月'!H71+'４月'!H71+'５月'!H70+'６月'!H71+'７月'!H71+'８月'!H71+'９月'!H71+'１０月'!H71+'１１月'!H71+'１２月'!H71</f>
        <v>16324</v>
      </c>
      <c r="I71" s="9">
        <f>'１月'!I71+'２月'!I71+'３月'!I71+'４月'!I71+'５月'!I70+'６月'!I71+'７月'!I71+'８月'!I71+'９月'!I71+'１０月'!I71+'１１月'!I71+'１２月'!I71</f>
        <v>361</v>
      </c>
      <c r="J71" s="9">
        <f>'１月'!J71+'２月'!J71+'３月'!J71+'４月'!J71+'５月'!J70+'６月'!J71+'７月'!J71+'８月'!J71+'９月'!J71+'１０月'!J71+'１１月'!J71+'１２月'!J71</f>
        <v>3000</v>
      </c>
      <c r="K71" s="9">
        <f>'１月'!K71+'２月'!K71+'３月'!K71+'４月'!K71+'５月'!K70+'６月'!K71+'７月'!K71+'８月'!K71+'９月'!K71+'１０月'!K71+'１１月'!K71+'１２月'!K71</f>
        <v>190</v>
      </c>
      <c r="L71" s="107">
        <f t="shared" si="15"/>
        <v>23188</v>
      </c>
      <c r="M71" s="9">
        <f t="shared" si="17"/>
        <v>551</v>
      </c>
      <c r="N71" s="9">
        <f>'１月'!N71+'２月'!N71+'３月'!N71+'４月'!N71+'５月'!N70+'６月'!N71+'７月'!N71+'８月'!N71+'９月'!N71+'１０月'!N71+'１１月'!N71+'１２月'!N71</f>
        <v>10139</v>
      </c>
      <c r="O71" s="9">
        <f>'１月'!O71+'２月'!O71+'３月'!O71+'４月'!O71+'５月'!O70+'６月'!O71+'７月'!O71+'８月'!O71+'９月'!O71+'１０月'!O71+'１１月'!O71+'１２月'!O71</f>
        <v>0</v>
      </c>
      <c r="P71" s="9">
        <f>'１月'!P71+'２月'!P71+'３月'!P71+'４月'!P71+'５月'!P70+'６月'!P71+'７月'!P71+'８月'!P71+'９月'!P71+'１０月'!P71+'１１月'!P71+'１２月'!P71</f>
        <v>3175</v>
      </c>
      <c r="Q71" s="9">
        <f>'１月'!Q71+'２月'!Q71+'３月'!Q71+'４月'!Q71+'５月'!Q70+'６月'!Q71+'７月'!Q71+'８月'!Q71+'９月'!Q71+'１０月'!Q71+'１１月'!Q71+'１２月'!Q71</f>
        <v>30930</v>
      </c>
      <c r="R71" s="79">
        <f t="shared" si="16"/>
        <v>74.969285483349495</v>
      </c>
    </row>
    <row r="72" spans="1:19" ht="41.25" customHeight="1" x14ac:dyDescent="0.15">
      <c r="A72" s="455" t="s">
        <v>32</v>
      </c>
      <c r="B72" s="456"/>
      <c r="C72" s="457"/>
      <c r="D72" s="9">
        <v>18</v>
      </c>
      <c r="E72" s="9">
        <f>'１月'!E72+'２月'!E72+'３月'!E72+'４月'!E72+'５月'!E71+'６月'!E72+'７月'!E72+'８月'!E72+'９月'!E72+'１０月'!E72+'１１月'!E72+'１２月'!E72</f>
        <v>270</v>
      </c>
      <c r="F72" s="9">
        <f>'１月'!F72+'２月'!F72+'３月'!F72+'４月'!F72+'５月'!F71+'６月'!F72+'７月'!F72+'８月'!F72+'９月'!F72+'１０月'!F72+'１１月'!F72+'１２月'!F72</f>
        <v>4196</v>
      </c>
      <c r="G72" s="9">
        <f>'１月'!G72+'２月'!G72+'３月'!G72+'４月'!G72+'５月'!G71+'６月'!G72+'７月'!G72+'８月'!G72+'９月'!G72+'１０月'!G72+'１１月'!G72+'１２月'!G72</f>
        <v>511</v>
      </c>
      <c r="H72" s="9">
        <f>'１月'!H72+'２月'!H72+'３月'!H72+'４月'!H72+'５月'!H71+'６月'!H72+'７月'!H72+'８月'!H72+'９月'!H72+'１０月'!H72+'１１月'!H72+'１２月'!H72</f>
        <v>15302</v>
      </c>
      <c r="I72" s="9">
        <f>'１月'!I72+'２月'!I72+'３月'!I72+'４月'!I72+'５月'!I71+'６月'!I72+'７月'!I72+'８月'!I72+'９月'!I72+'１０月'!I72+'１１月'!I72+'１２月'!I72</f>
        <v>109</v>
      </c>
      <c r="J72" s="9">
        <f>'１月'!J72+'２月'!J72+'３月'!J72+'４月'!J72+'５月'!J71+'６月'!J72+'７月'!J72+'８月'!J72+'９月'!J72+'１０月'!J72+'１１月'!J72+'１２月'!J72</f>
        <v>3354</v>
      </c>
      <c r="K72" s="9">
        <f>'１月'!K72+'２月'!K72+'３月'!K72+'４月'!K72+'５月'!K71+'６月'!K72+'７月'!K72+'８月'!K72+'９月'!K72+'１０月'!K72+'１１月'!K72+'１２月'!K72</f>
        <v>33</v>
      </c>
      <c r="L72" s="107">
        <f t="shared" si="15"/>
        <v>23363</v>
      </c>
      <c r="M72" s="9">
        <f t="shared" si="17"/>
        <v>142</v>
      </c>
      <c r="N72" s="9">
        <f>'１月'!N72+'２月'!N72+'３月'!N72+'４月'!N72+'５月'!N71+'６月'!N72+'７月'!N72+'８月'!N72+'９月'!N72+'１０月'!N72+'１１月'!N72+'１２月'!N72</f>
        <v>21564</v>
      </c>
      <c r="O72" s="9">
        <f>'１月'!O72+'２月'!O72+'３月'!O72+'４月'!O72+'５月'!O71+'６月'!O72+'７月'!O72+'８月'!O72+'９月'!O72+'１０月'!O72+'１１月'!O72+'１２月'!O72</f>
        <v>1095</v>
      </c>
      <c r="P72" s="9">
        <f>'１月'!P72+'２月'!P72+'３月'!P72+'４月'!P72+'５月'!P71+'６月'!P72+'７月'!P72+'８月'!P72+'９月'!P72+'１０月'!P72+'１１月'!P72+'１２月'!P72</f>
        <v>5989</v>
      </c>
      <c r="Q72" s="9">
        <f>'１月'!Q72+'２月'!Q72+'３月'!Q72+'４月'!Q72+'５月'!Q71+'６月'!Q72+'７月'!Q72+'８月'!Q72+'９月'!Q72+'１０月'!Q72+'１１月'!Q72+'１２月'!Q72</f>
        <v>31217</v>
      </c>
      <c r="R72" s="79">
        <f t="shared" si="16"/>
        <v>74.840631707082679</v>
      </c>
    </row>
    <row r="73" spans="1:19" ht="41.25" customHeight="1" x14ac:dyDescent="0.15">
      <c r="A73" s="455" t="s">
        <v>33</v>
      </c>
      <c r="B73" s="479"/>
      <c r="C73" s="528"/>
      <c r="D73" s="9">
        <v>27</v>
      </c>
      <c r="E73" s="9">
        <f>'１月'!E73+'２月'!E73+'３月'!E73+'４月'!E73+'５月'!E72+'６月'!E73+'７月'!E73+'８月'!E73+'９月'!E73+'１０月'!E73+'１１月'!E73+'１２月'!E73</f>
        <v>257</v>
      </c>
      <c r="F73" s="9">
        <f>'１月'!F73+'２月'!F73+'３月'!F73+'４月'!F73+'５月'!F72+'６月'!F73+'７月'!F73+'８月'!F73+'９月'!F73+'１０月'!F73+'１１月'!F73+'１２月'!F73</f>
        <v>16700</v>
      </c>
      <c r="G73" s="9">
        <f>'１月'!G73+'２月'!G73+'３月'!G73+'４月'!G73+'５月'!G72+'６月'!G73+'７月'!G73+'８月'!G73+'９月'!G73+'１０月'!G73+'１１月'!G73+'１２月'!G73</f>
        <v>2075</v>
      </c>
      <c r="H73" s="9">
        <f>'１月'!H73+'２月'!H73+'３月'!H73+'４月'!H73+'５月'!H72+'６月'!H73+'７月'!H73+'８月'!H73+'９月'!H73+'１０月'!H73+'１１月'!H73+'１２月'!H73</f>
        <v>14611</v>
      </c>
      <c r="I73" s="9">
        <f>'１月'!I73+'２月'!I73+'３月'!I73+'４月'!I73+'５月'!I72+'６月'!I73+'７月'!I73+'８月'!I73+'９月'!I73+'１０月'!I73+'１１月'!I73+'１２月'!I73</f>
        <v>207</v>
      </c>
      <c r="J73" s="9">
        <f>'１月'!J73+'２月'!J73+'３月'!J73+'４月'!J73+'５月'!J72+'６月'!J73+'７月'!J73+'８月'!J73+'９月'!J73+'１０月'!J73+'１１月'!J73+'１２月'!J73</f>
        <v>3006</v>
      </c>
      <c r="K73" s="9">
        <f>'１月'!K73+'２月'!K73+'３月'!K73+'４月'!K73+'５月'!K72+'６月'!K73+'７月'!K73+'８月'!K73+'９月'!K73+'１０月'!K73+'１１月'!K73+'１２月'!K73</f>
        <v>61</v>
      </c>
      <c r="L73" s="107">
        <f t="shared" si="15"/>
        <v>36392</v>
      </c>
      <c r="M73" s="9">
        <f t="shared" si="17"/>
        <v>268</v>
      </c>
      <c r="N73" s="9">
        <f>'１月'!N73+'２月'!N73+'３月'!N73+'４月'!N73+'５月'!N72+'６月'!N73+'７月'!N73+'８月'!N73+'９月'!N73+'１０月'!N73+'１１月'!N73+'１２月'!N73</f>
        <v>28859</v>
      </c>
      <c r="O73" s="9">
        <f>'１月'!O73+'２月'!O73+'３月'!O73+'４月'!O73+'５月'!O72+'６月'!O73+'７月'!O73+'８月'!O73+'９月'!O73+'１０月'!O73+'１１月'!O73+'１２月'!O73</f>
        <v>415</v>
      </c>
      <c r="P73" s="9">
        <f>'１月'!P73+'２月'!P73+'３月'!P73+'４月'!P73+'５月'!P72+'６月'!P73+'７月'!P73+'８月'!P73+'９月'!P73+'１０月'!P73+'１１月'!P73+'１２月'!P73</f>
        <v>7488</v>
      </c>
      <c r="Q73" s="9">
        <f>'１月'!Q73+'２月'!Q73+'３月'!Q73+'４月'!Q73+'５月'!Q72+'６月'!Q73+'７月'!Q73+'８月'!Q73+'９月'!Q73+'１０月'!Q73+'１１月'!Q73+'１２月'!Q73</f>
        <v>50097</v>
      </c>
      <c r="R73" s="79">
        <f t="shared" si="16"/>
        <v>72.643072439467431</v>
      </c>
    </row>
    <row r="74" spans="1:19" ht="41.25" customHeight="1" x14ac:dyDescent="0.15">
      <c r="A74" s="455" t="s">
        <v>34</v>
      </c>
      <c r="B74" s="456"/>
      <c r="C74" s="457"/>
      <c r="D74" s="9">
        <v>27</v>
      </c>
      <c r="E74" s="9">
        <f>'１月'!E74+'２月'!E74+'３月'!E74+'４月'!E74+'５月'!E73+'６月'!E74+'７月'!E74+'８月'!E74+'９月'!E74+'１０月'!E74+'１１月'!E74+'１２月'!E74</f>
        <v>262</v>
      </c>
      <c r="F74" s="9">
        <f>'１月'!F74+'２月'!F74+'３月'!F74+'４月'!F74+'５月'!F73+'６月'!F74+'７月'!F74+'８月'!F74+'９月'!F74+'１０月'!F74+'１１月'!F74+'１２月'!F74</f>
        <v>17148</v>
      </c>
      <c r="G74" s="9">
        <f>'１月'!G74+'２月'!G74+'３月'!G74+'４月'!G74+'５月'!G73+'６月'!G74+'７月'!G74+'８月'!G74+'９月'!G74+'１０月'!G74+'１１月'!G74+'１２月'!G74</f>
        <v>2447</v>
      </c>
      <c r="H74" s="9">
        <f>'１月'!H74+'２月'!H74+'３月'!H74+'４月'!H74+'５月'!H73+'６月'!H74+'７月'!H74+'８月'!H74+'９月'!H74+'１０月'!H74+'１１月'!H74+'１２月'!H74</f>
        <v>22114</v>
      </c>
      <c r="I74" s="9">
        <f>'１月'!I74+'２月'!I74+'３月'!I74+'４月'!I74+'５月'!I73+'６月'!I74+'７月'!I74+'８月'!I74+'９月'!I74+'１０月'!I74+'１１月'!I74+'１２月'!I74</f>
        <v>95</v>
      </c>
      <c r="J74" s="9">
        <f>'１月'!J74+'２月'!J74+'３月'!J74+'４月'!J74+'５月'!J73+'６月'!J74+'７月'!J74+'８月'!J74+'９月'!J74+'１０月'!J74+'１１月'!J74+'１２月'!J74</f>
        <v>4147</v>
      </c>
      <c r="K74" s="9">
        <f>'１月'!K74+'２月'!K74+'３月'!K74+'４月'!K74+'５月'!K73+'６月'!K74+'７月'!K74+'８月'!K74+'９月'!K74+'１０月'!K74+'１１月'!K74+'１２月'!K74</f>
        <v>165</v>
      </c>
      <c r="L74" s="107">
        <f t="shared" si="15"/>
        <v>45856</v>
      </c>
      <c r="M74" s="9">
        <f t="shared" si="17"/>
        <v>260</v>
      </c>
      <c r="N74" s="9">
        <f>'１月'!N74+'２月'!N74+'３月'!N74+'４月'!N74+'５月'!N73+'６月'!N74+'７月'!N74+'８月'!N74+'９月'!N74+'１０月'!N74+'１１月'!N74+'１２月'!N74</f>
        <v>29610</v>
      </c>
      <c r="O74" s="9">
        <f>'１月'!O74+'２月'!O74+'３月'!O74+'４月'!O74+'５月'!O73+'６月'!O74+'７月'!O74+'８月'!O74+'９月'!O74+'１０月'!O74+'１１月'!O74+'１２月'!O74</f>
        <v>897</v>
      </c>
      <c r="P74" s="9">
        <f>'１月'!P74+'２月'!P74+'３月'!P74+'４月'!P74+'５月'!P73+'６月'!P74+'７月'!P74+'８月'!P74+'９月'!P74+'１０月'!P74+'１１月'!P74+'１２月'!P74</f>
        <v>13316</v>
      </c>
      <c r="Q74" s="9">
        <f>'１月'!Q74+'２月'!Q74+'３月'!Q74+'４月'!Q74+'５月'!Q73+'６月'!Q74+'７月'!Q74+'８月'!Q74+'９月'!Q74+'１０月'!Q74+'１１月'!Q74+'１２月'!Q74</f>
        <v>64779</v>
      </c>
      <c r="R74" s="79">
        <f t="shared" si="16"/>
        <v>70.788372775127741</v>
      </c>
    </row>
    <row r="75" spans="1:19" ht="41.25" customHeight="1" x14ac:dyDescent="0.15">
      <c r="A75" s="504" t="s">
        <v>67</v>
      </c>
      <c r="B75" s="456"/>
      <c r="C75" s="457"/>
      <c r="D75" s="9">
        <v>18</v>
      </c>
      <c r="E75" s="9">
        <f>'１月'!E75+'２月'!E75+'３月'!E75+'４月'!E75+'５月'!E74+'６月'!E75+'７月'!E75+'８月'!E75+'９月'!E75+'１０月'!E75+'１１月'!E75+'１２月'!E75</f>
        <v>237</v>
      </c>
      <c r="F75" s="9">
        <f>'１月'!F75+'２月'!F75+'３月'!F75+'４月'!F75+'５月'!F74+'６月'!F75+'７月'!F75+'８月'!F75+'９月'!F75+'１０月'!F75+'１１月'!F75+'１２月'!F75</f>
        <v>1541</v>
      </c>
      <c r="G75" s="9">
        <f>'１月'!G75+'２月'!G75+'３月'!G75+'４月'!G75+'５月'!G74+'６月'!G75+'７月'!G75+'８月'!G75+'９月'!G75+'１０月'!G75+'１１月'!G75+'１２月'!G75</f>
        <v>32</v>
      </c>
      <c r="H75" s="9">
        <f>'１月'!H75+'２月'!H75+'３月'!H75+'４月'!H75+'５月'!H74+'６月'!H75+'７月'!H75+'８月'!H75+'９月'!H75+'１０月'!H75+'１１月'!H75+'１２月'!H75</f>
        <v>13593</v>
      </c>
      <c r="I75" s="9">
        <f>'１月'!I75+'２月'!I75+'３月'!I75+'４月'!I75+'５月'!I74+'６月'!I75+'７月'!I75+'８月'!I75+'９月'!I75+'１０月'!I75+'１１月'!I75+'１２月'!I75</f>
        <v>71</v>
      </c>
      <c r="J75" s="9">
        <f>'１月'!J75+'２月'!J75+'３月'!J75+'４月'!J75+'５月'!J74+'６月'!J75+'７月'!J75+'８月'!J75+'９月'!J75+'１０月'!J75+'１１月'!J75+'１２月'!J75</f>
        <v>2701</v>
      </c>
      <c r="K75" s="9">
        <f>'１月'!K75+'２月'!K75+'３月'!K75+'４月'!K75+'５月'!K74+'６月'!K75+'７月'!K75+'８月'!K75+'９月'!K75+'１０月'!K75+'１１月'!K75+'１２月'!K75</f>
        <v>29</v>
      </c>
      <c r="L75" s="107">
        <f t="shared" si="15"/>
        <v>17867</v>
      </c>
      <c r="M75" s="9">
        <f t="shared" si="17"/>
        <v>100</v>
      </c>
      <c r="N75" s="9">
        <f>'１月'!N75+'２月'!N75+'３月'!N75+'４月'!N75+'５月'!N74+'６月'!N75+'７月'!N75+'８月'!N75+'９月'!N75+'１０月'!N75+'１１月'!N75+'１２月'!N75</f>
        <v>0</v>
      </c>
      <c r="O75" s="9">
        <f>'１月'!O75+'２月'!O75+'３月'!O75+'４月'!O75+'５月'!O74+'６月'!O75+'７月'!O75+'８月'!O75+'９月'!O75+'１０月'!O75+'１１月'!O75+'１２月'!O75</f>
        <v>0</v>
      </c>
      <c r="P75" s="9">
        <f>'１月'!P75+'２月'!P75+'３月'!P75+'４月'!P75+'５月'!P74+'６月'!P75+'７月'!P75+'８月'!P75+'９月'!P75+'１０月'!P75+'１１月'!P75+'１２月'!P75</f>
        <v>2675</v>
      </c>
      <c r="Q75" s="9">
        <f>'１月'!Q75+'２月'!Q75+'３月'!Q75+'４月'!Q75+'５月'!Q74+'６月'!Q75+'７月'!Q75+'８月'!Q75+'９月'!Q75+'１０月'!Q75+'１１月'!Q75+'１２月'!Q75</f>
        <v>25408</v>
      </c>
      <c r="R75" s="79">
        <f t="shared" si="16"/>
        <v>70.320371536523936</v>
      </c>
    </row>
    <row r="76" spans="1:19" ht="41.25" customHeight="1" x14ac:dyDescent="0.15">
      <c r="A76" s="455" t="s">
        <v>49</v>
      </c>
      <c r="B76" s="456"/>
      <c r="C76" s="457"/>
      <c r="D76" s="9">
        <v>18</v>
      </c>
      <c r="E76" s="9">
        <f>'１月'!E76+'２月'!E76+'３月'!E76+'４月'!E76+'５月'!E75+'６月'!E76+'７月'!E76+'８月'!E76+'９月'!E76+'１０月'!E76+'１１月'!E76+'１２月'!E76</f>
        <v>264</v>
      </c>
      <c r="F76" s="9">
        <f>'１月'!F76+'２月'!F76+'３月'!F76+'４月'!F76+'５月'!F75+'６月'!F76+'７月'!F76+'８月'!F76+'９月'!F76+'１０月'!F76+'１１月'!F76+'１２月'!F76</f>
        <v>2119</v>
      </c>
      <c r="G76" s="9">
        <f>'１月'!G76+'２月'!G76+'３月'!G76+'４月'!G76+'５月'!G75+'６月'!G76+'７月'!G76+'８月'!G76+'９月'!G76+'１０月'!G76+'１１月'!G76+'１２月'!G76</f>
        <v>156</v>
      </c>
      <c r="H76" s="9">
        <f>'１月'!H76+'２月'!H76+'３月'!H76+'４月'!H76+'５月'!H75+'６月'!H76+'７月'!H76+'８月'!H76+'９月'!H76+'１０月'!H76+'１１月'!H76+'１２月'!H76</f>
        <v>15674</v>
      </c>
      <c r="I76" s="9">
        <f>'１月'!I76+'２月'!I76+'３月'!I76+'４月'!I76+'５月'!I75+'６月'!I76+'７月'!I76+'８月'!I76+'９月'!I76+'１０月'!I76+'１１月'!I76+'１２月'!I76</f>
        <v>162</v>
      </c>
      <c r="J76" s="9">
        <f>'１月'!J76+'２月'!J76+'３月'!J76+'４月'!J76+'５月'!J75+'６月'!J76+'７月'!J76+'８月'!J76+'９月'!J76+'１０月'!J76+'１１月'!J76+'１２月'!J76</f>
        <v>1909</v>
      </c>
      <c r="K76" s="9">
        <f>'１月'!K76+'２月'!K76+'３月'!K76+'４月'!K76+'５月'!K75+'６月'!K76+'７月'!K76+'８月'!K76+'９月'!K76+'１０月'!K76+'１１月'!K76+'１２月'!K76</f>
        <v>69</v>
      </c>
      <c r="L76" s="107">
        <f t="shared" si="15"/>
        <v>19858</v>
      </c>
      <c r="M76" s="9">
        <f t="shared" si="17"/>
        <v>231</v>
      </c>
      <c r="N76" s="9">
        <f>'１月'!N76+'２月'!N76+'３月'!N76+'４月'!N76+'５月'!N75+'６月'!N76+'７月'!N76+'８月'!N76+'９月'!N76+'１０月'!N76+'１１月'!N76+'１２月'!N76</f>
        <v>4199</v>
      </c>
      <c r="O76" s="9">
        <f>'１月'!O76+'２月'!O76+'３月'!O76+'４月'!O76+'５月'!O75+'６月'!O76+'７月'!O76+'８月'!O76+'９月'!O76+'１０月'!O76+'１１月'!O76+'１２月'!O76</f>
        <v>0</v>
      </c>
      <c r="P76" s="9">
        <f>'１月'!P76+'２月'!P76+'３月'!P76+'４月'!P76+'５月'!P75+'６月'!P76+'７月'!P76+'８月'!P76+'９月'!P76+'１０月'!P76+'１１月'!P76+'１２月'!P76</f>
        <v>3503</v>
      </c>
      <c r="Q76" s="9">
        <f>'１月'!Q76+'２月'!Q76+'３月'!Q76+'４月'!Q76+'５月'!Q75+'６月'!Q76+'７月'!Q76+'８月'!Q76+'９月'!Q76+'１０月'!Q76+'１１月'!Q76+'１２月'!Q76</f>
        <v>29762</v>
      </c>
      <c r="R76" s="79">
        <f t="shared" si="16"/>
        <v>66.722666487467237</v>
      </c>
    </row>
    <row r="77" spans="1:19" ht="41.25" customHeight="1" x14ac:dyDescent="0.15">
      <c r="A77" s="455" t="s">
        <v>36</v>
      </c>
      <c r="B77" s="456"/>
      <c r="C77" s="457"/>
      <c r="D77" s="9">
        <v>18</v>
      </c>
      <c r="E77" s="9">
        <f>'１月'!E77+'２月'!E77+'３月'!E77+'４月'!E77+'５月'!E76+'６月'!E77+'７月'!E77+'８月'!E77+'９月'!E77+'１０月'!E77+'１１月'!E77+'１２月'!E77</f>
        <v>257</v>
      </c>
      <c r="F77" s="9">
        <f>'１月'!F77+'２月'!F77+'３月'!F77+'４月'!F77+'５月'!F76+'６月'!F77+'７月'!F77+'８月'!F77+'９月'!F77+'１０月'!F77+'１１月'!F77+'１２月'!F77</f>
        <v>15681</v>
      </c>
      <c r="G77" s="9">
        <f>'１月'!G77+'２月'!G77+'３月'!G77+'４月'!G77+'５月'!G76+'６月'!G77+'７月'!G77+'８月'!G77+'９月'!G77+'１０月'!G77+'１１月'!G77+'１２月'!G77</f>
        <v>1755</v>
      </c>
      <c r="H77" s="9">
        <f>'１月'!H77+'２月'!H77+'３月'!H77+'４月'!H77+'５月'!H76+'６月'!H77+'７月'!H77+'８月'!H77+'９月'!H77+'１０月'!H77+'１１月'!H77+'１２月'!H77</f>
        <v>14986</v>
      </c>
      <c r="I77" s="9">
        <f>'１月'!I77+'２月'!I77+'３月'!I77+'４月'!I77+'５月'!I76+'６月'!I77+'７月'!I77+'８月'!I77+'９月'!I77+'１０月'!I77+'１１月'!I77+'１２月'!I77</f>
        <v>104</v>
      </c>
      <c r="J77" s="9">
        <f>'１月'!J77+'２月'!J77+'３月'!J77+'４月'!J77+'５月'!J76+'６月'!J77+'７月'!J77+'８月'!J77+'９月'!J77+'１０月'!J77+'１１月'!J77+'１２月'!J77</f>
        <v>2156</v>
      </c>
      <c r="K77" s="9">
        <f>'１月'!K77+'２月'!K77+'３月'!K77+'４月'!K77+'５月'!K76+'６月'!K77+'７月'!K77+'８月'!K77+'９月'!K77+'１０月'!K77+'１１月'!K77+'１２月'!K77</f>
        <v>81</v>
      </c>
      <c r="L77" s="107">
        <f>F77+G77+H77+J77</f>
        <v>34578</v>
      </c>
      <c r="M77" s="9">
        <f t="shared" si="17"/>
        <v>185</v>
      </c>
      <c r="N77" s="9">
        <f>'１月'!N77+'２月'!N77+'３月'!N77+'４月'!N77+'５月'!N76+'６月'!N77+'７月'!N77+'８月'!N77+'９月'!N77+'１０月'!N77+'１１月'!N77+'１２月'!N77</f>
        <v>26137</v>
      </c>
      <c r="O77" s="9">
        <f>'１月'!O77+'２月'!O77+'３月'!O77+'４月'!O77+'５月'!O76+'６月'!O77+'７月'!O77+'８月'!O77+'９月'!O77+'１０月'!O77+'１１月'!O77+'１２月'!O77</f>
        <v>766</v>
      </c>
      <c r="P77" s="9">
        <f>'１月'!P77+'２月'!P77+'３月'!P77+'４月'!P77+'５月'!P76+'６月'!P77+'７月'!P77+'８月'!P77+'９月'!P77+'１０月'!P77+'１１月'!P77+'１２月'!P77</f>
        <v>11442</v>
      </c>
      <c r="Q77" s="9">
        <f>'１月'!Q77+'２月'!Q77+'３月'!Q77+'４月'!Q77+'５月'!Q76+'６月'!Q77+'７月'!Q77+'８月'!Q77+'９月'!Q77+'１０月'!Q77+'１１月'!Q77+'１２月'!Q77</f>
        <v>49281</v>
      </c>
      <c r="R77" s="79">
        <f t="shared" si="16"/>
        <v>70.164972301698427</v>
      </c>
    </row>
    <row r="78" spans="1:19" ht="41.25" customHeight="1" x14ac:dyDescent="0.15">
      <c r="A78" s="504" t="s">
        <v>85</v>
      </c>
      <c r="B78" s="456"/>
      <c r="C78" s="457"/>
      <c r="D78" s="9">
        <v>18</v>
      </c>
      <c r="E78" s="9">
        <f>'１月'!E78+'２月'!E78+'３月'!E78+'４月'!E78+'５月'!E77+'６月'!E78+'７月'!E78+'８月'!E78+'９月'!E78+'１０月'!E78+'１１月'!E78+'１２月'!E78</f>
        <v>265</v>
      </c>
      <c r="F78" s="9">
        <f>'１月'!F78+'２月'!F78+'３月'!F78+'４月'!F78+'５月'!F77+'６月'!F78+'７月'!F78+'８月'!F78+'９月'!F78+'１０月'!F78+'１１月'!F78+'１２月'!F78</f>
        <v>12919</v>
      </c>
      <c r="G78" s="9">
        <f>'１月'!G78+'２月'!G78+'３月'!G78+'４月'!G78+'５月'!G77+'６月'!G78+'７月'!G78+'８月'!G78+'９月'!G78+'１０月'!G78+'１１月'!G78+'１２月'!G78</f>
        <v>1987</v>
      </c>
      <c r="H78" s="9">
        <f>'１月'!H78+'２月'!H78+'３月'!H78+'４月'!H78+'５月'!H77+'６月'!H78+'７月'!H78+'８月'!H78+'９月'!H78+'１０月'!H78+'１１月'!H78+'１２月'!H78</f>
        <v>18575</v>
      </c>
      <c r="I78" s="9">
        <f>'１月'!I78+'２月'!I78+'３月'!I78+'４月'!I78+'５月'!I77+'６月'!I78+'７月'!I78+'８月'!I78+'９月'!I78+'１０月'!I78+'１１月'!I78+'１２月'!I78</f>
        <v>8</v>
      </c>
      <c r="J78" s="9">
        <f>'１月'!J78+'２月'!J78+'３月'!J78+'４月'!J78+'５月'!J77+'６月'!J78+'７月'!J78+'８月'!J78+'９月'!J78+'１０月'!J78+'１１月'!J78+'１２月'!J78</f>
        <v>3933</v>
      </c>
      <c r="K78" s="9">
        <f>'１月'!K78+'２月'!K78+'３月'!K78+'４月'!K78+'５月'!K77+'６月'!K78+'７月'!K78+'８月'!K78+'９月'!K78+'１０月'!K78+'１１月'!K78+'１２月'!K78</f>
        <v>5</v>
      </c>
      <c r="L78" s="107">
        <f>F78+G78+H78+J78</f>
        <v>37414</v>
      </c>
      <c r="M78" s="9">
        <f t="shared" si="17"/>
        <v>13</v>
      </c>
      <c r="N78" s="9">
        <f>'１月'!N78+'２月'!N78+'３月'!N78+'４月'!N78+'５月'!N77+'６月'!N78+'７月'!N78+'８月'!N78+'９月'!N78+'１０月'!N78+'１１月'!N78+'１２月'!N78</f>
        <v>31820</v>
      </c>
      <c r="O78" s="9">
        <f>'１月'!O78+'２月'!O78+'３月'!O78+'４月'!O78+'５月'!O77+'６月'!O78+'７月'!O78+'８月'!O78+'９月'!O78+'１０月'!O78+'１１月'!O78+'１２月'!O78</f>
        <v>1251</v>
      </c>
      <c r="P78" s="9">
        <f>'１月'!P78+'２月'!P78+'３月'!P78+'４月'!P78+'５月'!P77+'６月'!P78+'７月'!P78+'８月'!P78+'９月'!P78+'１０月'!P78+'１１月'!P78+'１２月'!P78</f>
        <v>14424</v>
      </c>
      <c r="Q78" s="9">
        <f>'１月'!Q78+'２月'!Q78+'３月'!Q78+'４月'!Q78+'５月'!Q77+'６月'!Q78+'７月'!Q78+'８月'!Q78+'９月'!Q78+'１０月'!Q78+'１１月'!Q78+'１２月'!Q78</f>
        <v>54136</v>
      </c>
      <c r="R78" s="79">
        <f t="shared" si="16"/>
        <v>69.111127530663524</v>
      </c>
    </row>
    <row r="79" spans="1:19" ht="41.25" customHeight="1" x14ac:dyDescent="0.15">
      <c r="A79" s="504" t="s">
        <v>235</v>
      </c>
      <c r="B79" s="456"/>
      <c r="C79" s="457"/>
      <c r="D79" s="9">
        <v>18</v>
      </c>
      <c r="E79" s="9">
        <f>'１月'!E79+'２月'!E79+'３月'!E79+'４月'!E79+'５月'!E78+'６月'!E79+'７月'!E79+'８月'!E79+'９月'!E79+'１０月'!E79+'１１月'!E79+'１２月'!E79</f>
        <v>271</v>
      </c>
      <c r="F79" s="9">
        <f>'１月'!F79+'２月'!F79+'３月'!F79+'４月'!F79+'５月'!F78+'６月'!F79+'７月'!F79+'８月'!F79+'９月'!F79+'１０月'!F79+'１１月'!F79+'１２月'!F79</f>
        <v>5532</v>
      </c>
      <c r="G79" s="9">
        <f>'１月'!G79+'２月'!G79+'３月'!G79+'４月'!G79+'５月'!G78+'６月'!G79+'７月'!G79+'８月'!G79+'９月'!G79+'１０月'!G79+'１１月'!G79+'１２月'!G79</f>
        <v>781</v>
      </c>
      <c r="H79" s="9">
        <f>'１月'!H79+'２月'!H79+'３月'!H79+'４月'!H79+'５月'!H78+'６月'!H79+'７月'!H79+'８月'!H79+'９月'!H79+'１０月'!H79+'１１月'!H79+'１２月'!H79</f>
        <v>28585</v>
      </c>
      <c r="I79" s="9">
        <f>'１月'!I79+'２月'!I79+'３月'!I79+'４月'!I79+'５月'!I78+'６月'!I79+'７月'!I79+'８月'!I79+'９月'!I79+'１０月'!I79+'１１月'!I79+'１２月'!I79</f>
        <v>27</v>
      </c>
      <c r="J79" s="9">
        <f>'１月'!J79+'２月'!J79+'３月'!J79+'４月'!J79+'５月'!J78+'６月'!J79+'７月'!J79+'８月'!J79+'９月'!J79+'１０月'!J79+'１１月'!J79+'１２月'!J79</f>
        <v>5560</v>
      </c>
      <c r="K79" s="9">
        <f>'１月'!K79+'２月'!K79+'３月'!K79+'４月'!K79+'５月'!K78+'６月'!K79+'７月'!K79+'８月'!K79+'９月'!K79+'１０月'!K79+'１１月'!K79+'１２月'!K79</f>
        <v>44</v>
      </c>
      <c r="L79" s="107">
        <f>F79+G79+H79+J79</f>
        <v>40458</v>
      </c>
      <c r="M79" s="9">
        <f t="shared" si="17"/>
        <v>71</v>
      </c>
      <c r="N79" s="9">
        <f>'１月'!N79+'２月'!N79+'３月'!N79+'４月'!N79+'５月'!N78+'６月'!N79+'７月'!N79+'８月'!N79+'９月'!N79+'１０月'!N79+'１１月'!N79+'１２月'!N79</f>
        <v>38744</v>
      </c>
      <c r="O79" s="9">
        <f>'１月'!O79+'２月'!O79+'３月'!O79+'４月'!O79+'５月'!O78+'６月'!O79+'７月'!O79+'８月'!O79+'９月'!O79+'１０月'!O79+'１１月'!O79+'１２月'!O79</f>
        <v>238</v>
      </c>
      <c r="P79" s="9">
        <f>'１月'!P79+'２月'!P79+'３月'!P79+'４月'!P79+'５月'!P78+'６月'!P79+'７月'!P79+'８月'!P79+'９月'!P79+'１０月'!P79+'１１月'!P79+'１２月'!P79</f>
        <v>5581</v>
      </c>
      <c r="Q79" s="9">
        <f>'１月'!Q79+'２月'!Q79+'３月'!Q79+'４月'!Q79+'５月'!Q78+'６月'!Q79+'７月'!Q79+'８月'!Q79+'９月'!Q79+'１０月'!Q79+'１１月'!Q79+'１２月'!Q79</f>
        <v>55200</v>
      </c>
      <c r="R79" s="79">
        <f t="shared" si="16"/>
        <v>73.293478260869563</v>
      </c>
    </row>
    <row r="80" spans="1:19" ht="41.25" customHeight="1" x14ac:dyDescent="0.15">
      <c r="A80" s="607" t="s">
        <v>366</v>
      </c>
      <c r="B80" s="608"/>
      <c r="C80" s="609"/>
      <c r="D80" s="9">
        <v>18</v>
      </c>
      <c r="E80" s="9">
        <f>'１月'!E80+'２月'!E80+'３月'!E80+'４月'!E80+'５月'!E79+'６月'!E80+'７月'!E80+'８月'!E80+'９月'!E80</f>
        <v>246</v>
      </c>
      <c r="F80" s="9">
        <f>'１月'!F80+'２月'!F80+'３月'!F80+'４月'!F80+'５月'!F79+'６月'!F80+'７月'!F80+'８月'!F80+'９月'!F80</f>
        <v>3366</v>
      </c>
      <c r="G80" s="9">
        <f>'１月'!G80+'２月'!G80+'３月'!G80+'４月'!G80+'５月'!G79+'６月'!G80+'７月'!G80+'８月'!G80+'９月'!G80</f>
        <v>378</v>
      </c>
      <c r="H80" s="9">
        <f>'１月'!H80+'２月'!H80+'３月'!H80+'４月'!H80+'５月'!H79+'６月'!H80+'７月'!H80+'８月'!H80+'９月'!H80</f>
        <v>14348</v>
      </c>
      <c r="I80" s="9">
        <f>'１月'!I80+'２月'!I80+'３月'!I80+'４月'!I80+'５月'!I79+'６月'!I80+'７月'!I80+'８月'!I80+'９月'!I80</f>
        <v>573</v>
      </c>
      <c r="J80" s="9">
        <f>'１月'!J80+'２月'!J80+'３月'!J80+'４月'!J80+'５月'!J79+'６月'!J80+'７月'!J80+'８月'!J80+'９月'!J80</f>
        <v>2863</v>
      </c>
      <c r="K80" s="9">
        <f>'１月'!K80+'２月'!K80+'３月'!K80+'４月'!K80+'５月'!K79+'６月'!K80+'７月'!K80+'８月'!K80+'９月'!K80</f>
        <v>371</v>
      </c>
      <c r="L80" s="107">
        <f>F80+G80+H80+J80</f>
        <v>20955</v>
      </c>
      <c r="M80" s="9">
        <f t="shared" si="17"/>
        <v>944</v>
      </c>
      <c r="N80" s="9">
        <f>'１月'!N80+'２月'!N80+'３月'!N80+'４月'!N80+'５月'!N79+'６月'!N80+'７月'!N80+'８月'!N80+'９月'!N80</f>
        <v>19634</v>
      </c>
      <c r="O80" s="9">
        <f>'１月'!O80+'２月'!O80+'３月'!O80+'４月'!O80+'５月'!O79+'６月'!O80+'７月'!O80+'８月'!O80+'９月'!O80</f>
        <v>400</v>
      </c>
      <c r="P80" s="9">
        <f>'１月'!P80+'２月'!P80+'３月'!P80+'４月'!P80+'５月'!P79+'６月'!P80+'７月'!P80+'８月'!P80+'９月'!P80</f>
        <v>4457</v>
      </c>
      <c r="Q80" s="9">
        <f>'１月'!Q80+'２月'!Q80+'３月'!Q80+'４月'!Q80+'５月'!Q79+'６月'!Q80+'７月'!Q80+'８月'!Q80+'９月'!Q80</f>
        <v>27661</v>
      </c>
      <c r="R80" s="79">
        <f t="shared" si="16"/>
        <v>75.756480242941322</v>
      </c>
    </row>
    <row r="81" spans="1:18" ht="41.25" customHeight="1" x14ac:dyDescent="0.15">
      <c r="A81" s="504" t="s">
        <v>145</v>
      </c>
      <c r="B81" s="456"/>
      <c r="C81" s="457"/>
      <c r="D81" s="9">
        <v>27</v>
      </c>
      <c r="E81" s="9">
        <f>'１月'!E81+'２月'!E81+'３月'!E81+'４月'!E81+'５月'!E80+'６月'!E81+'７月'!E81+'８月'!E81+'９月'!E81+'１０月'!E80+'１１月'!E80+'１２月'!E81</f>
        <v>271</v>
      </c>
      <c r="F81" s="9">
        <f>'１月'!F81+'２月'!F81+'３月'!F81+'４月'!F81+'５月'!F80+'６月'!F81+'７月'!F81+'８月'!F81+'９月'!F81+'１０月'!F80+'１１月'!F80+'１２月'!F81</f>
        <v>5675</v>
      </c>
      <c r="G81" s="9">
        <f>'１月'!G81+'２月'!G81+'３月'!G81+'４月'!G81+'５月'!G80+'６月'!G81+'７月'!G81+'８月'!G81+'９月'!G81+'１０月'!G80+'１１月'!G80+'１２月'!G81</f>
        <v>710</v>
      </c>
      <c r="H81" s="9">
        <f>'１月'!H81+'２月'!H81+'３月'!H81+'４月'!H81+'５月'!H80+'６月'!H81+'７月'!H81+'８月'!H81+'９月'!H81+'１０月'!H80+'１１月'!H80+'１２月'!H81</f>
        <v>40253</v>
      </c>
      <c r="I81" s="9">
        <f>'１月'!I81+'２月'!I81+'３月'!I81+'４月'!I81+'５月'!I80+'６月'!I81+'７月'!I81+'８月'!I81+'９月'!I81+'１０月'!I80+'１１月'!I80+'１２月'!I81</f>
        <v>0</v>
      </c>
      <c r="J81" s="9">
        <f>'１月'!J81+'２月'!J81+'３月'!J81+'４月'!J81+'５月'!J80+'６月'!J81+'７月'!J81+'８月'!J81+'９月'!J81+'１０月'!J80+'１１月'!J80+'１２月'!J81</f>
        <v>5192</v>
      </c>
      <c r="K81" s="9">
        <f>'１月'!K81+'２月'!K81+'３月'!K81+'４月'!K81+'５月'!K80+'６月'!K81+'７月'!K81+'８月'!K81+'９月'!K81+'１０月'!K80+'１１月'!K80+'１２月'!K81</f>
        <v>0</v>
      </c>
      <c r="L81" s="107">
        <f>F81+G81+H81+J81</f>
        <v>51830</v>
      </c>
      <c r="M81" s="9">
        <f t="shared" si="17"/>
        <v>0</v>
      </c>
      <c r="N81" s="9">
        <f>'１月'!N81+'２月'!N81+'３月'!N81+'４月'!N81+'５月'!N80+'６月'!N81+'７月'!N81+'８月'!N81+'９月'!N81+'１０月'!N80+'１１月'!N80+'１２月'!N81</f>
        <v>41970</v>
      </c>
      <c r="O81" s="9">
        <f>'１月'!O81+'２月'!O81+'３月'!O81+'４月'!O81+'５月'!O80+'６月'!O81+'７月'!O81+'８月'!O81+'９月'!O81+'１０月'!O80+'１１月'!O80+'１２月'!O81</f>
        <v>519</v>
      </c>
      <c r="P81" s="9">
        <f>'１月'!P81+'２月'!P81+'３月'!P81+'４月'!P81+'５月'!P80+'６月'!P81+'７月'!P81+'８月'!P81+'９月'!P81+'１０月'!P80+'１１月'!P80+'１２月'!P81</f>
        <v>11318</v>
      </c>
      <c r="Q81" s="9">
        <f>'１月'!Q81+'２月'!Q81+'３月'!Q81+'４月'!Q81+'５月'!Q80+'６月'!Q81+'７月'!Q81+'８月'!Q81+'９月'!Q81+'１０月'!Q80+'１１月'!Q80+'１２月'!Q81</f>
        <v>73029</v>
      </c>
      <c r="R81" s="79">
        <f t="shared" si="16"/>
        <v>70.971805721014931</v>
      </c>
    </row>
    <row r="82" spans="1:18" ht="41.25" customHeight="1" x14ac:dyDescent="0.15">
      <c r="A82" s="455"/>
      <c r="B82" s="479"/>
      <c r="C82" s="528"/>
      <c r="D82" s="57"/>
      <c r="E82" s="57"/>
      <c r="F82" s="57" t="s">
        <v>19</v>
      </c>
      <c r="G82" s="57" t="s">
        <v>19</v>
      </c>
      <c r="H82" s="57" t="s">
        <v>19</v>
      </c>
      <c r="I82" s="57"/>
      <c r="J82" s="57" t="s">
        <v>19</v>
      </c>
      <c r="K82" s="57"/>
      <c r="L82" s="57" t="s">
        <v>19</v>
      </c>
      <c r="M82" s="57"/>
      <c r="N82" s="57"/>
      <c r="O82" s="84"/>
      <c r="P82" s="84"/>
      <c r="Q82" s="57" t="s">
        <v>19</v>
      </c>
      <c r="R82" s="79"/>
    </row>
    <row r="83" spans="1:18" ht="41.25" customHeight="1" x14ac:dyDescent="0.15">
      <c r="A83" s="455"/>
      <c r="B83" s="479"/>
      <c r="C83" s="528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84"/>
      <c r="P83" s="84"/>
      <c r="Q83" s="57"/>
      <c r="R83" s="79"/>
    </row>
    <row r="84" spans="1:18" ht="41.25" customHeight="1" x14ac:dyDescent="0.15">
      <c r="A84" s="455"/>
      <c r="B84" s="479"/>
      <c r="C84" s="528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84"/>
      <c r="P84" s="84"/>
      <c r="Q84" s="57"/>
      <c r="R84" s="79"/>
    </row>
    <row r="85" spans="1:18" ht="41.25" customHeight="1" x14ac:dyDescent="0.15">
      <c r="A85" s="455"/>
      <c r="B85" s="479"/>
      <c r="C85" s="528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84"/>
      <c r="P85" s="84"/>
      <c r="Q85" s="57"/>
      <c r="R85" s="79"/>
    </row>
    <row r="86" spans="1:18" ht="41.25" customHeight="1" x14ac:dyDescent="0.15">
      <c r="A86" s="589" t="s">
        <v>275</v>
      </c>
      <c r="B86" s="605"/>
      <c r="C86" s="606"/>
      <c r="D86" s="61">
        <f t="shared" ref="D86:Q86" si="18">SUM(D67:D81)</f>
        <v>306</v>
      </c>
      <c r="E86" s="262">
        <f t="shared" si="18"/>
        <v>3839</v>
      </c>
      <c r="F86" s="61">
        <f t="shared" si="18"/>
        <v>106119</v>
      </c>
      <c r="G86" s="61">
        <f t="shared" si="18"/>
        <v>14457</v>
      </c>
      <c r="H86" s="61">
        <f t="shared" si="18"/>
        <v>288620</v>
      </c>
      <c r="I86" s="61">
        <f t="shared" si="18"/>
        <v>2830</v>
      </c>
      <c r="J86" s="61">
        <f t="shared" si="18"/>
        <v>51509</v>
      </c>
      <c r="K86" s="61">
        <f t="shared" si="18"/>
        <v>1602</v>
      </c>
      <c r="L86" s="61">
        <f t="shared" si="18"/>
        <v>460705</v>
      </c>
      <c r="M86" s="61">
        <f t="shared" si="18"/>
        <v>4432</v>
      </c>
      <c r="N86" s="61">
        <f t="shared" si="18"/>
        <v>340663</v>
      </c>
      <c r="O86" s="61">
        <f t="shared" si="18"/>
        <v>6752</v>
      </c>
      <c r="P86" s="61">
        <f t="shared" si="18"/>
        <v>109575</v>
      </c>
      <c r="Q86" s="61">
        <f t="shared" si="18"/>
        <v>651912</v>
      </c>
      <c r="R86" s="80">
        <f>L86/Q86*100</f>
        <v>70.66981433076856</v>
      </c>
    </row>
    <row r="87" spans="1:18" ht="41.25" customHeight="1" x14ac:dyDescent="0.15">
      <c r="A87" s="592" t="s">
        <v>15</v>
      </c>
      <c r="B87" s="468"/>
      <c r="C87" s="501"/>
      <c r="D87" s="58"/>
      <c r="E87" s="268"/>
      <c r="F87" s="58">
        <f>F86/$L$86*100</f>
        <v>23.034045647431654</v>
      </c>
      <c r="G87" s="58">
        <f>G86/L86*100</f>
        <v>3.13801673522102</v>
      </c>
      <c r="H87" s="58">
        <f>H86/L86*100</f>
        <v>62.647464212456995</v>
      </c>
      <c r="I87" s="58">
        <f>I86/L86*100</f>
        <v>0.61427594664698659</v>
      </c>
      <c r="J87" s="58">
        <f>J86/L86*100</f>
        <v>11.180473404890332</v>
      </c>
      <c r="K87" s="58">
        <f>K86/L86*100</f>
        <v>0.34772793870264052</v>
      </c>
      <c r="L87" s="58"/>
      <c r="M87" s="58"/>
      <c r="N87" s="58"/>
      <c r="O87" s="58"/>
      <c r="P87" s="58"/>
      <c r="Q87" s="58"/>
      <c r="R87" s="81"/>
    </row>
    <row r="88" spans="1:18" ht="41.25" customHeight="1" x14ac:dyDescent="0.15">
      <c r="A88" s="593" t="s">
        <v>69</v>
      </c>
      <c r="B88" s="468"/>
      <c r="C88" s="501"/>
      <c r="D88" s="58"/>
      <c r="E88" s="268"/>
      <c r="F88" s="58">
        <f>F86/16</f>
        <v>6632.4375</v>
      </c>
      <c r="G88" s="58">
        <f t="shared" ref="G88:P88" si="19">G86/16</f>
        <v>903.5625</v>
      </c>
      <c r="H88" s="58">
        <f t="shared" si="19"/>
        <v>18038.75</v>
      </c>
      <c r="I88" s="58">
        <f t="shared" si="19"/>
        <v>176.875</v>
      </c>
      <c r="J88" s="58">
        <f t="shared" si="19"/>
        <v>3219.3125</v>
      </c>
      <c r="K88" s="58">
        <f t="shared" si="19"/>
        <v>100.125</v>
      </c>
      <c r="L88" s="58">
        <f t="shared" si="19"/>
        <v>28794.0625</v>
      </c>
      <c r="M88" s="58">
        <f t="shared" si="19"/>
        <v>277</v>
      </c>
      <c r="N88" s="58">
        <f t="shared" si="19"/>
        <v>21291.4375</v>
      </c>
      <c r="O88" s="58">
        <f>O86/16</f>
        <v>422</v>
      </c>
      <c r="P88" s="58">
        <f t="shared" si="19"/>
        <v>6848.4375</v>
      </c>
      <c r="Q88" s="58"/>
      <c r="R88" s="81"/>
    </row>
    <row r="89" spans="1:18" ht="41.25" customHeight="1" x14ac:dyDescent="0.15">
      <c r="A89" s="593" t="s">
        <v>70</v>
      </c>
      <c r="B89" s="468"/>
      <c r="C89" s="501"/>
      <c r="D89" s="58"/>
      <c r="E89" s="268"/>
      <c r="F89" s="58">
        <f t="shared" ref="F89:P89" si="20">F86/$D$86*18</f>
        <v>6242.2941176470595</v>
      </c>
      <c r="G89" s="58">
        <f t="shared" si="20"/>
        <v>850.41176470588232</v>
      </c>
      <c r="H89" s="58">
        <f t="shared" si="20"/>
        <v>16977.647058823528</v>
      </c>
      <c r="I89" s="58">
        <f t="shared" si="20"/>
        <v>166.47058823529409</v>
      </c>
      <c r="J89" s="58">
        <f t="shared" si="20"/>
        <v>3029.9411764705883</v>
      </c>
      <c r="K89" s="58">
        <f t="shared" si="20"/>
        <v>94.235294117647058</v>
      </c>
      <c r="L89" s="58">
        <f t="shared" si="20"/>
        <v>27100.294117647059</v>
      </c>
      <c r="M89" s="58">
        <f t="shared" si="20"/>
        <v>260.70588235294116</v>
      </c>
      <c r="N89" s="58">
        <f t="shared" si="20"/>
        <v>20039</v>
      </c>
      <c r="O89" s="58">
        <f t="shared" si="20"/>
        <v>397.1764705882353</v>
      </c>
      <c r="P89" s="58">
        <f t="shared" si="20"/>
        <v>6445.5882352941171</v>
      </c>
      <c r="Q89" s="58"/>
      <c r="R89" s="81"/>
    </row>
    <row r="90" spans="1:18" ht="41.25" customHeight="1" x14ac:dyDescent="0.15">
      <c r="A90" s="593" t="s">
        <v>356</v>
      </c>
      <c r="B90" s="468"/>
      <c r="C90" s="501"/>
      <c r="D90" s="388">
        <v>306</v>
      </c>
      <c r="E90" s="389">
        <v>5174</v>
      </c>
      <c r="F90" s="390">
        <v>145865</v>
      </c>
      <c r="G90" s="386">
        <v>19395</v>
      </c>
      <c r="H90" s="386">
        <v>415897</v>
      </c>
      <c r="I90" s="386">
        <v>1711</v>
      </c>
      <c r="J90" s="386">
        <v>70755</v>
      </c>
      <c r="K90" s="386">
        <v>904</v>
      </c>
      <c r="L90" s="354">
        <f>SUM(F90+G90+H90+J90)</f>
        <v>651912</v>
      </c>
      <c r="M90" s="354">
        <f>I90+K90</f>
        <v>2615</v>
      </c>
      <c r="N90" s="354">
        <v>471398</v>
      </c>
      <c r="O90" s="387">
        <v>9366</v>
      </c>
      <c r="P90" s="387">
        <v>155402</v>
      </c>
      <c r="Q90" s="72" t="s">
        <v>72</v>
      </c>
      <c r="R90" s="82"/>
    </row>
    <row r="91" spans="1:18" ht="41.25" customHeight="1" x14ac:dyDescent="0.15">
      <c r="A91" s="643"/>
      <c r="B91" s="643"/>
      <c r="C91" s="643"/>
      <c r="D91" s="643"/>
      <c r="E91" s="643"/>
      <c r="F91" s="643"/>
      <c r="G91" s="643"/>
      <c r="H91" s="643"/>
      <c r="I91" s="643"/>
      <c r="J91" s="643"/>
      <c r="K91" s="643"/>
      <c r="L91" s="643"/>
      <c r="M91" s="643"/>
      <c r="N91" s="643"/>
      <c r="O91" s="643"/>
      <c r="P91" s="643"/>
      <c r="Q91" s="643"/>
      <c r="R91" s="643"/>
    </row>
    <row r="92" spans="1:18" ht="36.75" customHeight="1" x14ac:dyDescent="0.15">
      <c r="A92" s="594" t="s">
        <v>354</v>
      </c>
      <c r="B92" s="594"/>
      <c r="C92" s="594"/>
      <c r="D92" s="594"/>
      <c r="E92" s="594"/>
      <c r="F92" s="594"/>
      <c r="G92" s="594"/>
      <c r="H92" s="594"/>
      <c r="I92" s="594"/>
      <c r="J92" s="594"/>
      <c r="K92" s="594"/>
      <c r="L92" s="594"/>
      <c r="M92" s="594"/>
      <c r="N92" s="594"/>
      <c r="O92" s="594"/>
      <c r="P92" s="594"/>
      <c r="Q92" s="573" t="s">
        <v>77</v>
      </c>
      <c r="R92" s="573"/>
    </row>
    <row r="93" spans="1:18" ht="41.25" customHeight="1" x14ac:dyDescent="0.2">
      <c r="A93" s="24"/>
      <c r="B93" s="32"/>
      <c r="C93" s="50" t="s">
        <v>50</v>
      </c>
      <c r="D93" s="583" t="s">
        <v>82</v>
      </c>
      <c r="E93" s="583" t="s">
        <v>53</v>
      </c>
      <c r="F93" s="586" t="s">
        <v>64</v>
      </c>
      <c r="G93" s="587"/>
      <c r="H93" s="587"/>
      <c r="I93" s="587"/>
      <c r="J93" s="587"/>
      <c r="K93" s="587"/>
      <c r="L93" s="587"/>
      <c r="M93" s="587"/>
      <c r="N93" s="587"/>
      <c r="O93" s="587"/>
      <c r="P93" s="587"/>
      <c r="Q93" s="587"/>
      <c r="R93" s="588"/>
    </row>
    <row r="94" spans="1:18" ht="41.25" customHeight="1" x14ac:dyDescent="0.15">
      <c r="A94" s="25"/>
      <c r="C94" s="55"/>
      <c r="D94" s="584"/>
      <c r="E94" s="584"/>
      <c r="F94" s="578" t="s">
        <v>0</v>
      </c>
      <c r="G94" s="595"/>
      <c r="H94" s="578" t="s">
        <v>1</v>
      </c>
      <c r="I94" s="579"/>
      <c r="J94" s="579"/>
      <c r="K94" s="580"/>
      <c r="L94" s="29"/>
      <c r="M94" s="485" t="s">
        <v>164</v>
      </c>
      <c r="N94" s="485" t="s">
        <v>168</v>
      </c>
      <c r="O94" s="576" t="s">
        <v>148</v>
      </c>
      <c r="P94" s="576" t="s">
        <v>160</v>
      </c>
      <c r="Q94" s="574" t="s">
        <v>281</v>
      </c>
      <c r="R94" s="581" t="s">
        <v>96</v>
      </c>
    </row>
    <row r="95" spans="1:18" ht="41.25" customHeight="1" x14ac:dyDescent="0.15">
      <c r="A95" s="26" t="s">
        <v>56</v>
      </c>
      <c r="B95" s="4"/>
      <c r="C95" s="56"/>
      <c r="D95" s="585"/>
      <c r="E95" s="585"/>
      <c r="F95" s="31" t="s">
        <v>2</v>
      </c>
      <c r="G95" s="31" t="s">
        <v>3</v>
      </c>
      <c r="H95" s="31" t="s">
        <v>2</v>
      </c>
      <c r="I95" s="87" t="s">
        <v>164</v>
      </c>
      <c r="J95" s="31" t="s">
        <v>3</v>
      </c>
      <c r="K95" s="87" t="s">
        <v>164</v>
      </c>
      <c r="L95" s="108" t="s">
        <v>4</v>
      </c>
      <c r="M95" s="515"/>
      <c r="N95" s="515"/>
      <c r="O95" s="577"/>
      <c r="P95" s="577"/>
      <c r="Q95" s="575"/>
      <c r="R95" s="582"/>
    </row>
    <row r="96" spans="1:18" ht="41.25" customHeight="1" x14ac:dyDescent="0.15">
      <c r="A96" s="504" t="s">
        <v>190</v>
      </c>
      <c r="B96" s="456"/>
      <c r="C96" s="457"/>
      <c r="D96" s="9">
        <v>18</v>
      </c>
      <c r="E96" s="9">
        <f>'１月'!E96+'２月'!E96+'３月'!E96+'４月'!E96+'５月'!E95+'６月'!E96+'７月'!E96+'８月'!E96+'９月'!E96+'１０月'!E95+'１１月'!E95+'１２月'!E96</f>
        <v>256</v>
      </c>
      <c r="F96" s="9">
        <f>'１月'!F96+'２月'!F96+'３月'!F96+'４月'!F96+'５月'!F95+'６月'!F96+'７月'!F96+'８月'!F96+'９月'!F96+'１０月'!F95+'１１月'!F95+'１２月'!F96</f>
        <v>14877</v>
      </c>
      <c r="G96" s="9">
        <f>'１月'!G96+'２月'!G96+'３月'!G96+'４月'!G96+'５月'!G95+'６月'!G96+'７月'!G96+'８月'!G96+'９月'!G96+'１０月'!G95+'１１月'!G95+'１２月'!G96</f>
        <v>2251</v>
      </c>
      <c r="H96" s="9">
        <f>'１月'!H96+'２月'!H96+'３月'!H96+'４月'!H96+'５月'!H95+'６月'!H96+'７月'!H96+'８月'!H96+'９月'!H96+'１０月'!H95+'１１月'!H95+'１２月'!H96</f>
        <v>10788</v>
      </c>
      <c r="I96" s="9">
        <f>'１月'!I96+'２月'!I96+'３月'!I96+'４月'!I96+'５月'!I95+'６月'!I96+'７月'!I96+'８月'!I96+'９月'!I96+'１０月'!I95+'１１月'!I95+'１２月'!I96</f>
        <v>17</v>
      </c>
      <c r="J96" s="9">
        <f>'１月'!J96+'２月'!J96+'３月'!J96+'４月'!J96+'５月'!J95+'６月'!J96+'７月'!J96+'８月'!J96+'９月'!J96+'１０月'!J95+'１１月'!J95+'１２月'!J96</f>
        <v>1219</v>
      </c>
      <c r="K96" s="9">
        <f>'１月'!K96+'２月'!K96+'３月'!K96+'４月'!K96+'５月'!K95+'６月'!K96+'７月'!K96+'８月'!K96+'９月'!K96+'１０月'!K95+'１１月'!K95+'１２月'!K96</f>
        <v>17</v>
      </c>
      <c r="L96" s="107">
        <f>F96+G96+H96+J96</f>
        <v>29135</v>
      </c>
      <c r="M96" s="9">
        <f>I96+K96</f>
        <v>34</v>
      </c>
      <c r="N96" s="9">
        <f>'１月'!N96+'２月'!N96+'３月'!N96+'４月'!N96+'５月'!N95+'６月'!N96+'７月'!N96+'８月'!N96+'９月'!N96+'１０月'!N95+'１１月'!N95+'１２月'!N96</f>
        <v>23024</v>
      </c>
      <c r="O96" s="9">
        <f>'１月'!O96+'２月'!O96+'３月'!O96+'４月'!O96+'５月'!O95+'６月'!O96+'７月'!O96+'８月'!O96+'９月'!O96+'１０月'!O95+'１１月'!O95+'１２月'!O96</f>
        <v>0</v>
      </c>
      <c r="P96" s="9">
        <f>'１月'!P96+'２月'!P96+'３月'!P96+'４月'!P96+'５月'!P95+'６月'!P96+'７月'!P96+'８月'!P96+'９月'!P96+'１０月'!P95+'１１月'!P95+'１２月'!P96</f>
        <v>8913</v>
      </c>
      <c r="Q96" s="9">
        <f>'１月'!Q96+'２月'!Q96+'３月'!Q96+'４月'!Q96+'５月'!Q95+'６月'!Q96+'７月'!Q96+'８月'!Q96+'９月'!Q96+'１０月'!Q95+'１１月'!Q95+'１２月'!Q96</f>
        <v>43929</v>
      </c>
      <c r="R96" s="79">
        <f t="shared" ref="R96:R113" si="21">L96/Q96*100</f>
        <v>66.322930182794963</v>
      </c>
    </row>
    <row r="97" spans="1:18" ht="41.25" customHeight="1" x14ac:dyDescent="0.15">
      <c r="A97" s="504" t="s">
        <v>59</v>
      </c>
      <c r="B97" s="456"/>
      <c r="C97" s="457"/>
      <c r="D97" s="9">
        <v>18</v>
      </c>
      <c r="E97" s="9">
        <f>'１月'!E97+'２月'!E97+'３月'!E97+'４月'!E97+'５月'!E96+'６月'!E97+'７月'!E97+'８月'!E97+'９月'!E97+'１０月'!E96+'１１月'!E96+'１２月'!E97</f>
        <v>268</v>
      </c>
      <c r="F97" s="9">
        <f>'１月'!F97+'２月'!F97+'３月'!F97+'４月'!F97+'５月'!F96+'６月'!F97+'７月'!F97+'８月'!F97+'９月'!F97+'１０月'!F96+'１１月'!F96+'１２月'!F97</f>
        <v>8330</v>
      </c>
      <c r="G97" s="9">
        <f>'１月'!G97+'２月'!G97+'３月'!G97+'４月'!G97+'５月'!G96+'６月'!G97+'７月'!G97+'８月'!G97+'９月'!G97+'１０月'!G96+'１１月'!G96+'１２月'!G97</f>
        <v>367</v>
      </c>
      <c r="H97" s="9">
        <f>'１月'!H97+'２月'!H97+'３月'!H97+'４月'!H97+'５月'!H96+'６月'!H97+'７月'!H97+'８月'!H97+'９月'!H97+'１０月'!H96+'１１月'!H96+'１２月'!H97</f>
        <v>24773</v>
      </c>
      <c r="I97" s="9">
        <f>'１月'!I97+'２月'!I97+'３月'!I97+'４月'!I97+'５月'!I96+'６月'!I97+'７月'!I97+'８月'!I97+'９月'!I97+'１０月'!I96+'１１月'!I96+'１２月'!I97</f>
        <v>0</v>
      </c>
      <c r="J97" s="9">
        <f>'１月'!J97+'２月'!J97+'３月'!J97+'４月'!J97+'５月'!J96+'６月'!J97+'７月'!J97+'８月'!J97+'９月'!J97+'１０月'!J96+'１１月'!J96+'１２月'!J97</f>
        <v>2536</v>
      </c>
      <c r="K97" s="9">
        <f>'１月'!K97+'２月'!K97+'３月'!K97+'４月'!K97+'５月'!K96+'６月'!K97+'７月'!K97+'８月'!K97+'９月'!K97+'１０月'!K96+'１１月'!K96+'１２月'!K97</f>
        <v>0</v>
      </c>
      <c r="L97" s="107">
        <f t="shared" ref="L97:L110" si="22">F97+G97+H97+J97</f>
        <v>36006</v>
      </c>
      <c r="M97" s="9">
        <f t="shared" ref="M97:M113" si="23">I97+K97</f>
        <v>0</v>
      </c>
      <c r="N97" s="9">
        <f>'１月'!N97+'２月'!N97+'３月'!N97+'４月'!N97+'５月'!N96+'６月'!N97+'７月'!N97+'８月'!N97+'９月'!N97+'１０月'!N96+'１１月'!N96+'１２月'!N97</f>
        <v>35297</v>
      </c>
      <c r="O97" s="9">
        <f>'１月'!O97+'２月'!O97+'３月'!O97+'４月'!O97+'５月'!O96+'６月'!O97+'７月'!O97+'８月'!O97+'９月'!O97+'１０月'!O96+'１１月'!O96+'１２月'!O97</f>
        <v>19</v>
      </c>
      <c r="P97" s="9">
        <f>'１月'!P97+'２月'!P97+'３月'!P97+'４月'!P97+'５月'!P96+'６月'!P97+'７月'!P97+'８月'!P97+'９月'!P97+'１０月'!P96+'１１月'!P96+'１２月'!P97</f>
        <v>11316</v>
      </c>
      <c r="Q97" s="9">
        <f>'１月'!Q97+'２月'!Q97+'３月'!Q97+'４月'!Q97+'５月'!Q96+'６月'!Q97+'７月'!Q97+'８月'!Q97+'９月'!Q97+'１０月'!Q96+'１１月'!Q96+'１２月'!Q97</f>
        <v>50590</v>
      </c>
      <c r="R97" s="79">
        <f t="shared" si="21"/>
        <v>71.172168412729789</v>
      </c>
    </row>
    <row r="98" spans="1:18" ht="41.25" customHeight="1" x14ac:dyDescent="0.15">
      <c r="A98" s="455" t="s">
        <v>93</v>
      </c>
      <c r="B98" s="456"/>
      <c r="C98" s="457"/>
      <c r="D98" s="9">
        <v>36</v>
      </c>
      <c r="E98" s="9">
        <f>'１月'!E98+'２月'!E98+'３月'!E98+'４月'!E98+'５月'!E97+'６月'!E98+'７月'!E98+'８月'!E98+'９月'!E98+'１０月'!E97+'１１月'!E97+'１２月'!E98</f>
        <v>259</v>
      </c>
      <c r="F98" s="9">
        <f>'１月'!F98+'２月'!F98+'３月'!F98+'４月'!F98+'５月'!F97+'６月'!F98+'７月'!F98+'８月'!F98+'９月'!F98+'１０月'!F97+'１１月'!F97+'１２月'!F98</f>
        <v>15785</v>
      </c>
      <c r="G98" s="9">
        <f>'１月'!G98+'２月'!G98+'３月'!G98+'４月'!G98+'５月'!G97+'６月'!G98+'７月'!G98+'８月'!G98+'９月'!G98+'１０月'!G97+'１１月'!G97+'１２月'!G98</f>
        <v>2196</v>
      </c>
      <c r="H98" s="9">
        <f>'１月'!H98+'２月'!H98+'３月'!H98+'４月'!H98+'５月'!H97+'６月'!H98+'７月'!H98+'８月'!H98+'９月'!H98+'１０月'!H97+'１１月'!H97+'１２月'!H98</f>
        <v>18052</v>
      </c>
      <c r="I98" s="9">
        <f>'１月'!I98+'２月'!I98+'３月'!I98+'４月'!I98+'５月'!I97+'６月'!I98+'７月'!I98+'８月'!I98+'９月'!I98+'１０月'!I97+'１１月'!I97+'１２月'!I98</f>
        <v>105</v>
      </c>
      <c r="J98" s="9">
        <f>'１月'!J98+'２月'!J98+'３月'!J98+'４月'!J98+'５月'!J97+'６月'!J98+'７月'!J98+'８月'!J98+'９月'!J98+'１０月'!J97+'１１月'!J97+'１２月'!J98</f>
        <v>3128</v>
      </c>
      <c r="K98" s="9">
        <f>'１月'!K98+'２月'!K98+'３月'!K98+'４月'!K98+'５月'!K97+'６月'!K98+'７月'!K98+'８月'!K98+'９月'!K98+'１０月'!K97+'１１月'!K97+'１２月'!K98</f>
        <v>140</v>
      </c>
      <c r="L98" s="107">
        <f t="shared" si="22"/>
        <v>39161</v>
      </c>
      <c r="M98" s="9">
        <f t="shared" si="23"/>
        <v>245</v>
      </c>
      <c r="N98" s="9">
        <f>'１月'!N98+'２月'!N98+'３月'!N98+'４月'!N98+'５月'!N97+'６月'!N98+'７月'!N98+'８月'!N98+'９月'!N98+'１０月'!N97+'１１月'!N97+'１２月'!N98</f>
        <v>11305</v>
      </c>
      <c r="O98" s="9">
        <f>'１月'!O98+'２月'!O98+'３月'!O98+'４月'!O98+'５月'!O97+'６月'!O98+'７月'!O98+'８月'!O98+'９月'!O98+'１０月'!O97+'１１月'!O97+'１２月'!O98</f>
        <v>0</v>
      </c>
      <c r="P98" s="9">
        <f>'１月'!P98+'２月'!P98+'３月'!P98+'４月'!P98+'５月'!P97+'６月'!P98+'７月'!P98+'８月'!P98+'９月'!P98+'１０月'!P97+'１１月'!P97+'１２月'!P98</f>
        <v>9641</v>
      </c>
      <c r="Q98" s="9">
        <f>'１月'!Q98+'２月'!Q98+'３月'!Q98+'４月'!Q98+'５月'!Q97+'６月'!Q98+'７月'!Q98+'８月'!Q98+'９月'!Q98+'１０月'!Q97+'１１月'!Q97+'１２月'!Q98</f>
        <v>55087</v>
      </c>
      <c r="R98" s="79">
        <f t="shared" si="21"/>
        <v>71.089367727413006</v>
      </c>
    </row>
    <row r="99" spans="1:18" ht="41.25" customHeight="1" x14ac:dyDescent="0.15">
      <c r="A99" s="455" t="s">
        <v>38</v>
      </c>
      <c r="B99" s="456"/>
      <c r="C99" s="457"/>
      <c r="D99" s="9">
        <v>18</v>
      </c>
      <c r="E99" s="9">
        <f>'１月'!E99+'２月'!E99+'３月'!E99+'４月'!E99+'５月'!E98+'６月'!E99+'７月'!E99+'８月'!E99+'９月'!E99+'１０月'!E98+'１１月'!E98+'１２月'!E99</f>
        <v>264</v>
      </c>
      <c r="F99" s="9">
        <f>'１月'!F99+'２月'!F99+'３月'!F99+'４月'!F99+'５月'!F98+'６月'!F99+'７月'!F99+'８月'!F99+'９月'!F99+'１０月'!F98+'１１月'!F98+'１２月'!F99</f>
        <v>8626</v>
      </c>
      <c r="G99" s="9">
        <f>'１月'!G99+'２月'!G99+'３月'!G99+'４月'!G99+'５月'!G98+'６月'!G99+'７月'!G99+'８月'!G99+'９月'!G99+'１０月'!G98+'１１月'!G98+'１２月'!G99</f>
        <v>748</v>
      </c>
      <c r="H99" s="9">
        <f>'１月'!H99+'２月'!H99+'３月'!H99+'４月'!H99+'５月'!H98+'６月'!H99+'７月'!H99+'８月'!H99+'９月'!H99+'１０月'!H98+'１１月'!H98+'１２月'!H99</f>
        <v>24799</v>
      </c>
      <c r="I99" s="9">
        <f>'１月'!I99+'２月'!I99+'３月'!I99+'４月'!I99+'５月'!I98+'６月'!I99+'７月'!I99+'８月'!I99+'９月'!I99+'１０月'!I98+'１１月'!I98+'１２月'!I99</f>
        <v>0</v>
      </c>
      <c r="J99" s="9">
        <f>'１月'!J99+'２月'!J99+'３月'!J99+'４月'!J99+'５月'!J98+'６月'!J99+'７月'!J99+'８月'!J99+'９月'!J99+'１０月'!J98+'１１月'!J98+'１２月'!J99</f>
        <v>2432</v>
      </c>
      <c r="K99" s="9">
        <f>'１月'!K99+'２月'!K99+'３月'!K99+'４月'!K99+'５月'!K98+'６月'!K99+'７月'!K99+'８月'!K99+'９月'!K99+'１０月'!K98+'１１月'!K98+'１２月'!K99</f>
        <v>0</v>
      </c>
      <c r="L99" s="107">
        <f t="shared" si="22"/>
        <v>36605</v>
      </c>
      <c r="M99" s="9">
        <f t="shared" si="23"/>
        <v>0</v>
      </c>
      <c r="N99" s="9">
        <f>'１月'!N99+'２月'!N99+'３月'!N99+'４月'!N99+'５月'!N98+'６月'!N99+'７月'!N99+'８月'!N99+'９月'!N99+'１０月'!N98+'１１月'!N98+'１２月'!N99</f>
        <v>24737</v>
      </c>
      <c r="O99" s="9">
        <f>'１月'!O99+'２月'!O99+'３月'!O99+'４月'!O99+'５月'!O98+'６月'!O99+'７月'!O99+'８月'!O99+'９月'!O99+'１０月'!O98+'１１月'!O98+'１２月'!O99</f>
        <v>77</v>
      </c>
      <c r="P99" s="9">
        <f>'１月'!P99+'２月'!P99+'３月'!P99+'４月'!P99+'５月'!P98+'６月'!P99+'７月'!P99+'８月'!P99+'９月'!P99+'１０月'!P98+'１１月'!P98+'１２月'!P99</f>
        <v>9961</v>
      </c>
      <c r="Q99" s="9">
        <f>'１月'!Q99+'２月'!Q99+'３月'!Q99+'４月'!Q99+'５月'!Q98+'６月'!Q99+'７月'!Q99+'８月'!Q99+'９月'!Q99+'１０月'!Q98+'１１月'!Q98+'１２月'!Q99</f>
        <v>52143</v>
      </c>
      <c r="R99" s="79">
        <f t="shared" si="21"/>
        <v>70.201177531020463</v>
      </c>
    </row>
    <row r="100" spans="1:18" ht="41.25" customHeight="1" x14ac:dyDescent="0.15">
      <c r="A100" s="504" t="s">
        <v>83</v>
      </c>
      <c r="B100" s="456"/>
      <c r="C100" s="457"/>
      <c r="D100" s="9">
        <v>18</v>
      </c>
      <c r="E100" s="9">
        <f>'１月'!E100+'２月'!E100+'３月'!E100+'４月'!E100+'５月'!E99+'６月'!E100+'７月'!E100+'８月'!E100+'９月'!E100+'１０月'!E99+'１１月'!E99+'１２月'!E100</f>
        <v>272</v>
      </c>
      <c r="F100" s="9">
        <f>'１月'!F100+'２月'!F100+'３月'!F100+'４月'!F100+'５月'!F99+'６月'!F100+'７月'!F100+'８月'!F100+'９月'!F100+'１０月'!F99+'１１月'!F99+'１２月'!F100</f>
        <v>12214</v>
      </c>
      <c r="G100" s="9">
        <f>'１月'!G100+'２月'!G100+'３月'!G100+'４月'!G100+'５月'!G99+'６月'!G100+'７月'!G100+'８月'!G100+'９月'!G100+'１０月'!G99+'１１月'!G99+'１２月'!G100</f>
        <v>2551</v>
      </c>
      <c r="H100" s="9">
        <f>'１月'!H100+'２月'!H100+'３月'!H100+'４月'!H100+'５月'!H99+'６月'!H100+'７月'!H100+'８月'!H100+'９月'!H100+'１０月'!H99+'１１月'!H99+'１２月'!H100</f>
        <v>15338</v>
      </c>
      <c r="I100" s="9">
        <f>'１月'!I100+'２月'!I100+'３月'!I100+'４月'!I100+'５月'!I99+'６月'!I100+'７月'!I100+'８月'!I100+'９月'!I100+'１０月'!I99+'１１月'!I99+'１２月'!I100</f>
        <v>20</v>
      </c>
      <c r="J100" s="9">
        <f>'１月'!J100+'２月'!J100+'３月'!J100+'４月'!J100+'５月'!J99+'６月'!J100+'７月'!J100+'８月'!J100+'９月'!J100+'１０月'!J99+'１１月'!J99+'１２月'!J100</f>
        <v>4672</v>
      </c>
      <c r="K100" s="9">
        <f>'１月'!K100+'２月'!K100+'３月'!K100+'４月'!K100+'５月'!K99+'６月'!K100+'７月'!K100+'８月'!K100+'９月'!K100+'１０月'!K99+'１１月'!K99+'１２月'!K100</f>
        <v>17</v>
      </c>
      <c r="L100" s="107">
        <f t="shared" si="22"/>
        <v>34775</v>
      </c>
      <c r="M100" s="9">
        <f t="shared" si="23"/>
        <v>37</v>
      </c>
      <c r="N100" s="9">
        <f>'１月'!N100+'２月'!N100+'３月'!N100+'４月'!N100+'５月'!N99+'６月'!N100+'７月'!N100+'８月'!N100+'９月'!N100+'１０月'!N99+'１１月'!N99+'１２月'!N100</f>
        <v>29620</v>
      </c>
      <c r="O100" s="9">
        <f>'１月'!O100+'２月'!O100+'３月'!O100+'４月'!O100+'５月'!O99+'６月'!O100+'７月'!O100+'８月'!O100+'９月'!O100+'１０月'!O99+'１１月'!O99+'１２月'!O100</f>
        <v>835</v>
      </c>
      <c r="P100" s="9">
        <f>'１月'!P100+'２月'!P100+'３月'!P100+'４月'!P100+'５月'!P99+'６月'!P100+'７月'!P100+'８月'!P100+'９月'!P100+'１０月'!P99+'１１月'!P99+'１２月'!P100</f>
        <v>8918</v>
      </c>
      <c r="Q100" s="9">
        <f>'１月'!Q100+'２月'!Q100+'３月'!Q100+'４月'!Q100+'５月'!Q99+'６月'!Q100+'７月'!Q100+'８月'!Q100+'９月'!Q100+'１０月'!Q99+'１１月'!Q99+'１２月'!Q100</f>
        <v>49159</v>
      </c>
      <c r="R100" s="79">
        <f t="shared" si="21"/>
        <v>70.73984417909233</v>
      </c>
    </row>
    <row r="101" spans="1:18" ht="41.25" customHeight="1" x14ac:dyDescent="0.15">
      <c r="A101" s="504" t="s">
        <v>121</v>
      </c>
      <c r="B101" s="456"/>
      <c r="C101" s="457"/>
      <c r="D101" s="9">
        <v>27</v>
      </c>
      <c r="E101" s="9">
        <f>'１月'!E101+'２月'!E101+'３月'!E101+'４月'!E101+'５月'!E100+'６月'!E101+'７月'!E101+'８月'!E101+'９月'!E101+'１０月'!E100+'１１月'!E100+'１２月'!E101</f>
        <v>270</v>
      </c>
      <c r="F101" s="9">
        <f>'１月'!F101+'２月'!F101+'３月'!F101+'４月'!F101+'５月'!F100+'６月'!F101+'７月'!F101+'８月'!F101+'９月'!F101+'１０月'!F100+'１１月'!F100+'１２月'!F101</f>
        <v>17866</v>
      </c>
      <c r="G101" s="9">
        <f>'１月'!G101+'２月'!G101+'３月'!G101+'４月'!G101+'５月'!G100+'６月'!G101+'７月'!G101+'８月'!G101+'９月'!G101+'１０月'!G100+'１１月'!G100+'１２月'!G101</f>
        <v>975</v>
      </c>
      <c r="H101" s="9">
        <f>'１月'!H101+'２月'!H101+'３月'!H101+'４月'!H101+'５月'!H100+'６月'!H101+'７月'!H101+'８月'!H101+'９月'!H101+'１０月'!H100+'１１月'!H100+'１２月'!H101</f>
        <v>33265</v>
      </c>
      <c r="I101" s="9">
        <f>'１月'!I101+'２月'!I101+'３月'!I101+'４月'!I101+'５月'!I100+'６月'!I101+'７月'!I101+'８月'!I101+'９月'!I101+'１０月'!I100+'１１月'!I100+'１２月'!I101</f>
        <v>20</v>
      </c>
      <c r="J101" s="9">
        <f>'１月'!J101+'２月'!J101+'３月'!J101+'４月'!J101+'５月'!J100+'６月'!J101+'７月'!J101+'８月'!J101+'９月'!J101+'１０月'!J100+'１１月'!J100+'１２月'!J101</f>
        <v>3930</v>
      </c>
      <c r="K101" s="9">
        <f>'１月'!K101+'２月'!K101+'３月'!K101+'４月'!K101+'５月'!K100+'６月'!K101+'７月'!K101+'８月'!K101+'９月'!K101+'１０月'!K100+'１１月'!K100+'１２月'!K101</f>
        <v>0</v>
      </c>
      <c r="L101" s="107">
        <f t="shared" si="22"/>
        <v>56036</v>
      </c>
      <c r="M101" s="9">
        <f t="shared" si="23"/>
        <v>20</v>
      </c>
      <c r="N101" s="9">
        <f>'１月'!N101+'２月'!N101+'３月'!N101+'４月'!N101+'５月'!N100+'６月'!N101+'７月'!N101+'８月'!N101+'９月'!N101+'１０月'!N100+'１１月'!N100+'１２月'!N101</f>
        <v>53615</v>
      </c>
      <c r="O101" s="9">
        <f>'１月'!O101+'２月'!O101+'３月'!O101+'４月'!O101+'５月'!O100+'６月'!O101+'７月'!O101+'８月'!O101+'９月'!O101+'１０月'!O100+'１１月'!O100+'１２月'!O101</f>
        <v>1211</v>
      </c>
      <c r="P101" s="9">
        <f>'１月'!P101+'２月'!P101+'３月'!P101+'４月'!P101+'５月'!P100+'６月'!P101+'７月'!P101+'８月'!P101+'９月'!P101+'１０月'!P100+'１１月'!P100+'１２月'!P101</f>
        <v>15762</v>
      </c>
      <c r="Q101" s="9">
        <f>'１月'!Q101+'２月'!Q101+'３月'!Q101+'４月'!Q101+'５月'!Q100+'６月'!Q101+'７月'!Q101+'８月'!Q101+'９月'!Q101+'１０月'!Q100+'１１月'!Q100+'１２月'!Q101</f>
        <v>79039</v>
      </c>
      <c r="R101" s="79">
        <f t="shared" si="21"/>
        <v>70.896645959589563</v>
      </c>
    </row>
    <row r="102" spans="1:18" ht="41.25" customHeight="1" x14ac:dyDescent="0.15">
      <c r="A102" s="504" t="s">
        <v>94</v>
      </c>
      <c r="B102" s="456"/>
      <c r="C102" s="457"/>
      <c r="D102" s="9">
        <v>18</v>
      </c>
      <c r="E102" s="9">
        <f>'１月'!E102+'２月'!E102+'３月'!E102+'４月'!E102+'５月'!E101+'６月'!E102+'７月'!E102+'８月'!E102+'９月'!E102+'１０月'!E101+'１１月'!E101+'１２月'!E102</f>
        <v>241</v>
      </c>
      <c r="F102" s="9">
        <f>'１月'!F102+'２月'!F102+'３月'!F102+'４月'!F102+'５月'!F101+'６月'!F102+'７月'!F102+'８月'!F102+'９月'!F102+'１０月'!F101+'１１月'!F101+'１２月'!F102</f>
        <v>9117</v>
      </c>
      <c r="G102" s="9">
        <f>'１月'!G102+'２月'!G102+'３月'!G102+'４月'!G102+'５月'!G101+'６月'!G102+'７月'!G102+'８月'!G102+'９月'!G102+'１０月'!G101+'１１月'!G101+'１２月'!G102</f>
        <v>770</v>
      </c>
      <c r="H102" s="9">
        <f>'１月'!H102+'２月'!H102+'３月'!H102+'４月'!H102+'５月'!H101+'６月'!H102+'７月'!H102+'８月'!H102+'９月'!H102+'１０月'!H101+'１１月'!H101+'１２月'!H102</f>
        <v>11765</v>
      </c>
      <c r="I102" s="9">
        <f>'１月'!I102+'２月'!I102+'３月'!I102+'４月'!I102+'５月'!I101+'６月'!I102+'７月'!I102+'８月'!I102+'９月'!I102+'１０月'!I101+'１１月'!I101+'１２月'!I102</f>
        <v>28</v>
      </c>
      <c r="J102" s="9">
        <f>'１月'!J102+'２月'!J102+'３月'!J102+'４月'!J102+'５月'!J101+'６月'!J102+'７月'!J102+'８月'!J102+'９月'!J102+'１０月'!J101+'１１月'!J101+'１２月'!J102</f>
        <v>1303</v>
      </c>
      <c r="K102" s="9">
        <f>'１月'!K102+'２月'!K102+'３月'!K102+'４月'!K102+'５月'!K101+'６月'!K102+'７月'!K102+'８月'!K102+'９月'!K102+'１０月'!K101+'１１月'!K101+'１２月'!K102</f>
        <v>15</v>
      </c>
      <c r="L102" s="107">
        <f t="shared" si="22"/>
        <v>22955</v>
      </c>
      <c r="M102" s="9">
        <f t="shared" si="23"/>
        <v>43</v>
      </c>
      <c r="N102" s="9">
        <f>'１月'!N102+'２月'!N102+'３月'!N102+'４月'!N102+'５月'!N101+'６月'!N102+'７月'!N102+'８月'!N102+'９月'!N102+'１０月'!N101+'１１月'!N101+'１２月'!N102</f>
        <v>7838</v>
      </c>
      <c r="O102" s="9">
        <f>'１月'!O102+'２月'!O102+'３月'!O102+'４月'!O102+'５月'!O101+'６月'!O102+'７月'!O102+'８月'!O102+'９月'!O102+'１０月'!O101+'１１月'!O101+'１２月'!O102</f>
        <v>9</v>
      </c>
      <c r="P102" s="9">
        <f>'１月'!P102+'２月'!P102+'３月'!P102+'４月'!P102+'５月'!P101+'６月'!P102+'７月'!P102+'８月'!P102+'９月'!P102+'１０月'!P101+'１１月'!P101+'１２月'!P102</f>
        <v>5064</v>
      </c>
      <c r="Q102" s="9">
        <f>'１月'!Q102+'２月'!Q102+'３月'!Q102+'４月'!Q102+'５月'!Q101+'６月'!Q102+'７月'!Q102+'８月'!Q102+'９月'!Q102+'１０月'!Q101+'１１月'!Q101+'１２月'!Q102</f>
        <v>32889</v>
      </c>
      <c r="R102" s="79">
        <f t="shared" si="21"/>
        <v>69.795372312931377</v>
      </c>
    </row>
    <row r="103" spans="1:18" ht="41.25" customHeight="1" x14ac:dyDescent="0.15">
      <c r="A103" s="455" t="s">
        <v>95</v>
      </c>
      <c r="B103" s="456"/>
      <c r="C103" s="457"/>
      <c r="D103" s="9">
        <v>36</v>
      </c>
      <c r="E103" s="9">
        <f>'１月'!E103+'２月'!E103+'３月'!E103+'４月'!E103+'５月'!E102+'６月'!E103+'７月'!E103+'８月'!E103+'９月'!E103+'１０月'!E102+'１１月'!E102+'１２月'!E103</f>
        <v>268</v>
      </c>
      <c r="F103" s="9">
        <f>'１月'!F103+'２月'!F103+'３月'!F103+'４月'!F103+'５月'!F102+'６月'!F103+'７月'!F103+'８月'!F103+'９月'!F103+'１０月'!F102+'１１月'!F102+'１２月'!F103</f>
        <v>11182</v>
      </c>
      <c r="G103" s="9">
        <f>'１月'!G103+'２月'!G103+'３月'!G103+'４月'!G103+'５月'!G102+'６月'!G103+'７月'!G103+'８月'!G103+'９月'!G103+'１０月'!G102+'１１月'!G102+'１２月'!G103</f>
        <v>789</v>
      </c>
      <c r="H103" s="9">
        <f>'１月'!H103+'２月'!H103+'３月'!H103+'４月'!H103+'５月'!H102+'６月'!H103+'７月'!H103+'８月'!H103+'９月'!H103+'１０月'!H102+'１１月'!H102+'１２月'!H103</f>
        <v>15778</v>
      </c>
      <c r="I103" s="9">
        <f>'１月'!I103+'２月'!I103+'３月'!I103+'４月'!I103+'５月'!I102+'６月'!I103+'７月'!I103+'８月'!I103+'９月'!I103+'１０月'!I102+'１１月'!I102+'１２月'!I103</f>
        <v>0</v>
      </c>
      <c r="J103" s="9">
        <f>'１月'!J103+'２月'!J103+'３月'!J103+'４月'!J103+'５月'!J102+'６月'!J103+'７月'!J103+'８月'!J103+'９月'!J103+'１０月'!J102+'１１月'!J102+'１２月'!J103</f>
        <v>2857</v>
      </c>
      <c r="K103" s="9">
        <f>'１月'!K103+'２月'!K103+'３月'!K103+'４月'!K103+'５月'!K102+'６月'!K103+'７月'!K103+'８月'!K103+'９月'!K103+'１０月'!K102+'１１月'!K102+'１２月'!K103</f>
        <v>0</v>
      </c>
      <c r="L103" s="107">
        <f t="shared" si="22"/>
        <v>30606</v>
      </c>
      <c r="M103" s="9">
        <f t="shared" si="23"/>
        <v>0</v>
      </c>
      <c r="N103" s="9">
        <f>'１月'!N103+'２月'!N103+'３月'!N103+'４月'!N103+'５月'!N102+'６月'!N103+'７月'!N103+'８月'!N103+'９月'!N103+'１０月'!N102+'１１月'!N102+'１２月'!N103</f>
        <v>21425</v>
      </c>
      <c r="O103" s="9">
        <f>'１月'!O103+'２月'!O103+'３月'!O103+'４月'!O103+'５月'!O102+'６月'!O103+'７月'!O103+'８月'!O103+'９月'!O103+'１０月'!O102+'１１月'!O102+'１２月'!O103</f>
        <v>85</v>
      </c>
      <c r="P103" s="9">
        <f>'１月'!P103+'２月'!P103+'３月'!P103+'４月'!P103+'５月'!P102+'６月'!P103+'７月'!P103+'８月'!P103+'９月'!P103+'１０月'!P102+'１１月'!P102+'１２月'!P103</f>
        <v>7697</v>
      </c>
      <c r="Q103" s="9">
        <f>'１月'!Q103+'２月'!Q103+'３月'!Q103+'４月'!Q103+'５月'!Q102+'６月'!Q103+'７月'!Q103+'８月'!Q103+'９月'!Q103+'１０月'!Q102+'１１月'!Q102+'１２月'!Q103</f>
        <v>42454</v>
      </c>
      <c r="R103" s="79">
        <f t="shared" si="21"/>
        <v>72.092146794177225</v>
      </c>
    </row>
    <row r="104" spans="1:18" ht="41.25" customHeight="1" x14ac:dyDescent="0.15">
      <c r="A104" s="455" t="s">
        <v>91</v>
      </c>
      <c r="B104" s="456"/>
      <c r="C104" s="457"/>
      <c r="D104" s="9">
        <v>18</v>
      </c>
      <c r="E104" s="9">
        <f>'１月'!E104+'２月'!E104+'３月'!E104+'４月'!E104+'５月'!E103+'６月'!E104+'７月'!E104+'８月'!E104+'９月'!E104+'１０月'!E103+'１１月'!E103+'１２月'!E104</f>
        <v>259</v>
      </c>
      <c r="F104" s="9">
        <f>'１月'!F104+'２月'!F104+'３月'!F104+'４月'!F104+'５月'!F103+'６月'!F104+'７月'!F104+'８月'!F104+'９月'!F104+'１０月'!F103+'１１月'!F103+'１２月'!F104</f>
        <v>9090</v>
      </c>
      <c r="G104" s="9">
        <f>'１月'!G104+'２月'!G104+'３月'!G104+'４月'!G104+'５月'!G103+'６月'!G104+'７月'!G104+'８月'!G104+'９月'!G104+'１０月'!G103+'１１月'!G103+'１２月'!G104</f>
        <v>518</v>
      </c>
      <c r="H104" s="9">
        <f>'１月'!H104+'２月'!H104+'３月'!H104+'４月'!H104+'５月'!H103+'６月'!H104+'７月'!H104+'８月'!H104+'９月'!H104+'１０月'!H103+'１１月'!H103+'１２月'!H104</f>
        <v>11235</v>
      </c>
      <c r="I104" s="9">
        <f>'１月'!I104+'２月'!I104+'３月'!I104+'４月'!I104+'５月'!I103+'６月'!I104+'７月'!I104+'８月'!I104+'９月'!I104+'１０月'!I103+'１１月'!I103+'１２月'!I104</f>
        <v>11</v>
      </c>
      <c r="J104" s="9">
        <f>'１月'!J104+'２月'!J104+'３月'!J104+'４月'!J104+'５月'!J103+'６月'!J104+'７月'!J104+'８月'!J104+'９月'!J104+'１０月'!J103+'１１月'!J103+'１２月'!J104</f>
        <v>1250</v>
      </c>
      <c r="K104" s="9">
        <f>'１月'!K104+'２月'!K104+'３月'!K104+'４月'!K104+'５月'!K103+'６月'!K104+'７月'!K104+'８月'!K104+'９月'!K104+'１０月'!K103+'１１月'!K103+'１２月'!K104</f>
        <v>7</v>
      </c>
      <c r="L104" s="107">
        <f t="shared" si="22"/>
        <v>22093</v>
      </c>
      <c r="M104" s="9">
        <f t="shared" si="23"/>
        <v>18</v>
      </c>
      <c r="N104" s="9">
        <f>'１月'!N104+'２月'!N104+'３月'!N104+'４月'!N104+'５月'!N103+'６月'!N104+'７月'!N104+'８月'!N104+'９月'!N104+'１０月'!N103+'１１月'!N103+'１２月'!N104</f>
        <v>15427</v>
      </c>
      <c r="O104" s="9">
        <f>'１月'!O104+'２月'!O104+'３月'!O104+'４月'!O104+'５月'!O103+'６月'!O104+'７月'!O104+'８月'!O104+'９月'!O104+'１０月'!O103+'１１月'!O103+'１２月'!O104</f>
        <v>0</v>
      </c>
      <c r="P104" s="9">
        <f>'１月'!P104+'２月'!P104+'３月'!P104+'４月'!P104+'５月'!P103+'６月'!P104+'７月'!P104+'８月'!P104+'９月'!P104+'１０月'!P103+'１１月'!P103+'１２月'!P104</f>
        <v>6231</v>
      </c>
      <c r="Q104" s="9">
        <f>'１月'!Q104+'２月'!Q104+'３月'!Q104+'４月'!Q104+'５月'!Q103+'６月'!Q104+'７月'!Q104+'８月'!Q104+'９月'!Q104+'１０月'!Q103+'１１月'!Q103+'１２月'!Q104</f>
        <v>32045</v>
      </c>
      <c r="R104" s="79">
        <f t="shared" si="21"/>
        <v>68.943672959900141</v>
      </c>
    </row>
    <row r="105" spans="1:18" ht="41.25" customHeight="1" x14ac:dyDescent="0.15">
      <c r="A105" s="455" t="s">
        <v>143</v>
      </c>
      <c r="B105" s="456"/>
      <c r="C105" s="457"/>
      <c r="D105" s="9">
        <v>18</v>
      </c>
      <c r="E105" s="9">
        <f>'１月'!E105+'２月'!E105+'３月'!E105+'４月'!E105+'５月'!E104+'６月'!E105+'７月'!E105+'８月'!E105+'９月'!E105+'１０月'!E104+'１１月'!E104+'１２月'!E105</f>
        <v>263</v>
      </c>
      <c r="F105" s="9">
        <f>'１月'!F105+'２月'!F105+'３月'!F105+'４月'!F105+'５月'!F104+'６月'!F105+'７月'!F105+'８月'!F105+'９月'!F105+'１０月'!F104+'１１月'!F104+'１２月'!F105</f>
        <v>913</v>
      </c>
      <c r="G105" s="9">
        <f>'１月'!G105+'２月'!G105+'３月'!G105+'４月'!G105+'５月'!G104+'６月'!G105+'７月'!G105+'８月'!G105+'９月'!G105+'１０月'!G104+'１１月'!G104+'１２月'!G105</f>
        <v>37</v>
      </c>
      <c r="H105" s="9">
        <f>'１月'!H105+'２月'!H105+'３月'!H105+'４月'!H105+'５月'!H104+'６月'!H105+'７月'!H105+'８月'!H105+'９月'!H105+'１０月'!H104+'１１月'!H104+'１２月'!H105</f>
        <v>32028</v>
      </c>
      <c r="I105" s="9">
        <f>'１月'!I105+'２月'!I105+'３月'!I105+'４月'!I105+'５月'!I104+'６月'!I105+'７月'!I105+'８月'!I105+'９月'!I105+'１０月'!I104+'１１月'!I104+'１２月'!I105</f>
        <v>19</v>
      </c>
      <c r="J105" s="9">
        <f>'１月'!J105+'２月'!J105+'３月'!J105+'４月'!J105+'５月'!J104+'６月'!J105+'７月'!J105+'８月'!J105+'９月'!J105+'１０月'!J104+'１１月'!J104+'１２月'!J105</f>
        <v>4179</v>
      </c>
      <c r="K105" s="9">
        <f>'１月'!K105+'２月'!K105+'３月'!K105+'４月'!K105+'５月'!K104+'６月'!K105+'７月'!K105+'８月'!K105+'９月'!K105+'１０月'!K104+'１１月'!K104+'１２月'!K105</f>
        <v>11</v>
      </c>
      <c r="L105" s="107">
        <f t="shared" si="22"/>
        <v>37157</v>
      </c>
      <c r="M105" s="9">
        <f t="shared" si="23"/>
        <v>30</v>
      </c>
      <c r="N105" s="9">
        <f>'１月'!N105+'２月'!N105+'３月'!N105+'４月'!N105+'５月'!N104+'６月'!N105+'７月'!N105+'８月'!N105+'９月'!N105+'１０月'!N104+'１１月'!N104+'１２月'!N105</f>
        <v>33058</v>
      </c>
      <c r="O105" s="9">
        <f>'１月'!O105+'２月'!O105+'３月'!O105+'４月'!O105+'５月'!O104+'６月'!O105+'７月'!O105+'８月'!O105+'９月'!O105+'１０月'!O104+'１１月'!O104+'１２月'!O105</f>
        <v>0</v>
      </c>
      <c r="P105" s="9">
        <f>'１月'!P105+'２月'!P105+'３月'!P105+'４月'!P105+'５月'!P104+'６月'!P105+'７月'!P105+'８月'!P105+'９月'!P105+'１０月'!P104+'１１月'!P104+'１２月'!P105</f>
        <v>13177</v>
      </c>
      <c r="Q105" s="9">
        <f>'１月'!Q105+'２月'!Q105+'３月'!Q105+'４月'!Q105+'５月'!Q104+'６月'!Q105+'７月'!Q105+'８月'!Q105+'９月'!Q105+'１０月'!Q104+'１１月'!Q104+'１２月'!Q105</f>
        <v>53326</v>
      </c>
      <c r="R105" s="79">
        <f t="shared" si="21"/>
        <v>69.678955856430264</v>
      </c>
    </row>
    <row r="106" spans="1:18" ht="41.25" customHeight="1" x14ac:dyDescent="0.15">
      <c r="A106" s="455" t="s">
        <v>39</v>
      </c>
      <c r="B106" s="456"/>
      <c r="C106" s="457"/>
      <c r="D106" s="9">
        <v>27</v>
      </c>
      <c r="E106" s="9">
        <f>'１月'!E106+'２月'!E106+'３月'!E106+'４月'!E106+'５月'!E105+'６月'!E106+'７月'!E106+'８月'!E106+'９月'!E106+'１０月'!E105+'１１月'!E105+'１２月'!E106</f>
        <v>252</v>
      </c>
      <c r="F106" s="9">
        <f>'１月'!F106+'２月'!F106+'３月'!F106+'４月'!F106+'５月'!F105+'６月'!F106+'７月'!F106+'８月'!F106+'９月'!F106+'１０月'!F105+'１１月'!F105+'１２月'!F106</f>
        <v>11345</v>
      </c>
      <c r="G106" s="9">
        <f>'１月'!G106+'２月'!G106+'３月'!G106+'４月'!G106+'５月'!G105+'６月'!G106+'７月'!G106+'８月'!G106+'９月'!G106+'１０月'!G105+'１１月'!G105+'１２月'!G106</f>
        <v>841</v>
      </c>
      <c r="H106" s="9">
        <f>'１月'!H106+'２月'!H106+'３月'!H106+'４月'!H106+'５月'!H105+'６月'!H106+'７月'!H106+'８月'!H106+'９月'!H106+'１０月'!H105+'１１月'!H105+'１２月'!H106</f>
        <v>19841</v>
      </c>
      <c r="I106" s="9">
        <f>'１月'!I106+'２月'!I106+'３月'!I106+'４月'!I106+'５月'!I105+'６月'!I106+'７月'!I106+'８月'!I106+'９月'!I106+'１０月'!I105+'１１月'!I105+'１２月'!I106</f>
        <v>0</v>
      </c>
      <c r="J106" s="9">
        <f>'１月'!J106+'２月'!J106+'３月'!J106+'４月'!J106+'５月'!J105+'６月'!J106+'７月'!J106+'８月'!J106+'９月'!J106+'１０月'!J105+'１１月'!J105+'１２月'!J106</f>
        <v>1390</v>
      </c>
      <c r="K106" s="9">
        <f>'１月'!K106+'２月'!K106+'３月'!K106+'４月'!K106+'５月'!K105+'６月'!K106+'７月'!K106+'８月'!K106+'９月'!K106+'１０月'!K105+'１１月'!K105+'１２月'!K106</f>
        <v>0</v>
      </c>
      <c r="L106" s="107">
        <f>F106+G106+H106+J106</f>
        <v>33417</v>
      </c>
      <c r="M106" s="9">
        <f t="shared" si="23"/>
        <v>0</v>
      </c>
      <c r="N106" s="9">
        <f>'１月'!N106+'２月'!N106+'３月'!N106+'４月'!N106+'５月'!N105+'６月'!N106+'７月'!N106+'８月'!N106+'９月'!N106+'１０月'!N105+'１１月'!N105+'１２月'!N106</f>
        <v>32459</v>
      </c>
      <c r="O106" s="9">
        <f>'１月'!O106+'２月'!O106+'３月'!O106+'４月'!O106+'５月'!O105+'６月'!O106+'７月'!O106+'８月'!O106+'９月'!O106+'１０月'!O105+'１１月'!O105+'１２月'!O106</f>
        <v>0</v>
      </c>
      <c r="P106" s="9">
        <f>'１月'!P106+'２月'!P106+'３月'!P106+'４月'!P106+'５月'!P105+'６月'!P106+'７月'!P106+'８月'!P106+'９月'!P106+'１０月'!P105+'１１月'!P105+'１２月'!P106</f>
        <v>11898</v>
      </c>
      <c r="Q106" s="9">
        <f>'１月'!Q106+'２月'!Q106+'３月'!Q106+'４月'!Q106+'５月'!Q105+'６月'!Q106+'７月'!Q106+'８月'!Q106+'９月'!Q106+'１０月'!Q105+'１１月'!Q105+'１２月'!Q106</f>
        <v>49471</v>
      </c>
      <c r="R106" s="79">
        <f t="shared" si="21"/>
        <v>67.548664874370843</v>
      </c>
    </row>
    <row r="107" spans="1:18" ht="41.25" customHeight="1" x14ac:dyDescent="0.15">
      <c r="A107" s="455" t="s">
        <v>40</v>
      </c>
      <c r="B107" s="456"/>
      <c r="C107" s="457"/>
      <c r="D107" s="9">
        <v>27</v>
      </c>
      <c r="E107" s="9">
        <f>'１月'!E107+'２月'!E107+'３月'!E107+'４月'!E107+'５月'!E106+'６月'!E107+'７月'!E107+'８月'!E107+'９月'!E107+'１０月'!E106+'１１月'!E106+'１２月'!E107</f>
        <v>265</v>
      </c>
      <c r="F107" s="9">
        <f>'１月'!F107+'２月'!F107+'３月'!F107+'４月'!F107+'５月'!F106+'６月'!F107+'７月'!F107+'８月'!F107+'９月'!F107+'１０月'!F106+'１１月'!F106+'１２月'!F107</f>
        <v>14815</v>
      </c>
      <c r="G107" s="9">
        <f>'１月'!G107+'２月'!G107+'３月'!G107+'４月'!G107+'５月'!G106+'６月'!G107+'７月'!G107+'８月'!G107+'９月'!G107+'１０月'!G106+'１１月'!G106+'１２月'!G107</f>
        <v>1268</v>
      </c>
      <c r="H107" s="9">
        <f>'１月'!H107+'２月'!H107+'３月'!H107+'４月'!H107+'５月'!H106+'６月'!H107+'７月'!H107+'８月'!H107+'９月'!H107+'１０月'!H106+'１１月'!H106+'１２月'!H107</f>
        <v>15561</v>
      </c>
      <c r="I107" s="9">
        <f>'１月'!I107+'２月'!I107+'３月'!I107+'４月'!I107+'５月'!I106+'６月'!I107+'７月'!I107+'８月'!I107+'９月'!I107+'１０月'!I106+'１１月'!I106+'１２月'!I107</f>
        <v>9</v>
      </c>
      <c r="J107" s="9">
        <f>'１月'!J107+'２月'!J107+'３月'!J107+'４月'!J107+'５月'!J106+'６月'!J107+'７月'!J107+'８月'!J107+'９月'!J107+'１０月'!J106+'１１月'!J106+'１２月'!J107</f>
        <v>2183</v>
      </c>
      <c r="K107" s="9">
        <f>'１月'!K107+'２月'!K107+'３月'!K107+'４月'!K107+'５月'!K106+'６月'!K107+'７月'!K107+'８月'!K107+'９月'!K107+'１０月'!K106+'１１月'!K106+'１２月'!K107</f>
        <v>6</v>
      </c>
      <c r="L107" s="107">
        <f t="shared" si="22"/>
        <v>33827</v>
      </c>
      <c r="M107" s="9">
        <f t="shared" si="23"/>
        <v>15</v>
      </c>
      <c r="N107" s="9">
        <f>'１月'!N107+'２月'!N107+'３月'!N107+'４月'!N107+'５月'!N106+'６月'!N107+'７月'!N107+'８月'!N107+'９月'!N107+'１０月'!N106+'１１月'!N106+'１２月'!N107</f>
        <v>15717</v>
      </c>
      <c r="O107" s="9">
        <f>'１月'!O107+'２月'!O107+'３月'!O107+'４月'!O107+'５月'!O106+'６月'!O107+'７月'!O107+'８月'!O107+'９月'!O107+'１０月'!O106+'１１月'!O106+'１２月'!O107</f>
        <v>166</v>
      </c>
      <c r="P107" s="9">
        <f>'１月'!P107+'２月'!P107+'３月'!P107+'４月'!P107+'５月'!P106+'６月'!P107+'７月'!P107+'８月'!P107+'９月'!P107+'１０月'!P106+'１１月'!P106+'１２月'!P107</f>
        <v>9753</v>
      </c>
      <c r="Q107" s="9">
        <f>'１月'!Q107+'２月'!Q107+'３月'!Q107+'４月'!Q107+'５月'!Q106+'６月'!Q107+'７月'!Q107+'８月'!Q107+'９月'!Q107+'１０月'!Q106+'１１月'!Q106+'１２月'!Q107</f>
        <v>49195</v>
      </c>
      <c r="R107" s="79">
        <f t="shared" si="21"/>
        <v>68.761052952535834</v>
      </c>
    </row>
    <row r="108" spans="1:18" ht="41.25" customHeight="1" x14ac:dyDescent="0.15">
      <c r="A108" s="455" t="s">
        <v>41</v>
      </c>
      <c r="B108" s="456"/>
      <c r="C108" s="457"/>
      <c r="D108" s="9">
        <v>18</v>
      </c>
      <c r="E108" s="9">
        <f>'１月'!E108+'２月'!E108+'３月'!E108+'４月'!E108+'５月'!E107+'６月'!E108+'７月'!E108+'８月'!E108+'９月'!E108+'１０月'!E107+'１１月'!E107+'１２月'!E108</f>
        <v>256</v>
      </c>
      <c r="F108" s="9">
        <f>'１月'!F108+'２月'!F108+'３月'!F108+'４月'!F108+'５月'!F107+'６月'!F108+'７月'!F108+'８月'!F108+'９月'!F108+'１０月'!F107+'１１月'!F107+'１２月'!F108</f>
        <v>13197</v>
      </c>
      <c r="G108" s="9">
        <f>'１月'!G108+'２月'!G108+'３月'!G108+'４月'!G108+'５月'!G107+'６月'!G108+'７月'!G108+'８月'!G108+'９月'!G108+'１０月'!G107+'１１月'!G107+'１２月'!G108</f>
        <v>946</v>
      </c>
      <c r="H108" s="9">
        <f>'１月'!H108+'２月'!H108+'３月'!H108+'４月'!H108+'５月'!H107+'６月'!H108+'７月'!H108+'８月'!H108+'９月'!H108+'１０月'!H107+'１１月'!H107+'１２月'!H108</f>
        <v>12525</v>
      </c>
      <c r="I108" s="9">
        <f>'１月'!I108+'２月'!I108+'３月'!I108+'４月'!I108+'５月'!I107+'６月'!I108+'７月'!I108+'８月'!I108+'９月'!I108+'１０月'!I107+'１１月'!I107+'１２月'!I108</f>
        <v>17</v>
      </c>
      <c r="J108" s="9">
        <f>'１月'!J108+'２月'!J108+'３月'!J108+'４月'!J108+'５月'!J107+'６月'!J108+'７月'!J108+'８月'!J108+'９月'!J108+'１０月'!J107+'１１月'!J107+'１２月'!J108</f>
        <v>1532</v>
      </c>
      <c r="K108" s="9">
        <f>'１月'!K108+'２月'!K108+'３月'!K108+'４月'!K108+'５月'!K107+'６月'!K108+'７月'!K108+'８月'!K108+'９月'!K108+'１０月'!K107+'１１月'!K107+'１２月'!K108</f>
        <v>54</v>
      </c>
      <c r="L108" s="107">
        <f t="shared" si="22"/>
        <v>28200</v>
      </c>
      <c r="M108" s="9">
        <f t="shared" si="23"/>
        <v>71</v>
      </c>
      <c r="N108" s="9">
        <f>'１月'!N108+'２月'!N108+'３月'!N108+'４月'!N108+'５月'!N107+'６月'!N108+'７月'!N108+'８月'!N108+'９月'!N108+'１０月'!N107+'１１月'!N107+'１２月'!N108</f>
        <v>2552</v>
      </c>
      <c r="O108" s="9">
        <f>'１月'!O108+'２月'!O108+'３月'!O108+'４月'!O108+'５月'!O107+'６月'!O108+'７月'!O108+'８月'!O108+'９月'!O108+'１０月'!O107+'１１月'!O107+'１２月'!O108</f>
        <v>383</v>
      </c>
      <c r="P108" s="9">
        <f>'１月'!P108+'２月'!P108+'３月'!P108+'４月'!P108+'５月'!P107+'６月'!P108+'７月'!P108+'８月'!P108+'９月'!P108+'１０月'!P107+'１１月'!P107+'１２月'!P108</f>
        <v>7439</v>
      </c>
      <c r="Q108" s="9">
        <f>'１月'!Q108+'２月'!Q108+'３月'!Q108+'４月'!Q108+'５月'!Q107+'６月'!Q108+'７月'!Q108+'８月'!Q108+'９月'!Q108+'１０月'!Q107+'１１月'!Q107+'１２月'!Q108</f>
        <v>43290</v>
      </c>
      <c r="R108" s="79">
        <f t="shared" si="21"/>
        <v>65.142065142065135</v>
      </c>
    </row>
    <row r="109" spans="1:18" ht="41.25" customHeight="1" x14ac:dyDescent="0.15">
      <c r="A109" s="455" t="s">
        <v>144</v>
      </c>
      <c r="B109" s="456"/>
      <c r="C109" s="457"/>
      <c r="D109" s="9">
        <v>18</v>
      </c>
      <c r="E109" s="9">
        <f>'１月'!E109+'２月'!E109+'３月'!E109+'４月'!E109+'５月'!E108+'６月'!E109+'７月'!E109+'８月'!E109+'９月'!E109+'１０月'!E108+'１１月'!E108+'１２月'!E109</f>
        <v>257</v>
      </c>
      <c r="F109" s="9">
        <f>'１月'!F109+'２月'!F109+'３月'!F109+'４月'!F109+'５月'!F108+'６月'!F109+'７月'!F109+'８月'!F109+'９月'!F109+'１０月'!F108+'１１月'!F108+'１２月'!F109</f>
        <v>5744</v>
      </c>
      <c r="G109" s="9">
        <f>'１月'!G109+'２月'!G109+'３月'!G109+'４月'!G109+'５月'!G108+'６月'!G109+'７月'!G109+'８月'!G109+'９月'!G109+'１０月'!G108+'１１月'!G108+'１２月'!G109</f>
        <v>971</v>
      </c>
      <c r="H109" s="9">
        <f>'１月'!H109+'２月'!H109+'３月'!H109+'４月'!H109+'５月'!H108+'６月'!H109+'７月'!H109+'８月'!H109+'９月'!H109+'１０月'!H108+'１１月'!H108+'１２月'!H109</f>
        <v>14439</v>
      </c>
      <c r="I109" s="9">
        <f>'１月'!I109+'２月'!I109+'３月'!I109+'４月'!I109+'５月'!I108+'６月'!I109+'７月'!I109+'８月'!I109+'９月'!I109+'１０月'!I108+'１１月'!I108+'１２月'!I109</f>
        <v>264</v>
      </c>
      <c r="J109" s="9">
        <f>'１月'!J109+'２月'!J109+'３月'!J109+'４月'!J109+'５月'!J108+'６月'!J109+'７月'!J109+'８月'!J109+'９月'!J109+'１０月'!J108+'１１月'!J108+'１２月'!J109</f>
        <v>3019</v>
      </c>
      <c r="K109" s="9">
        <f>'１月'!K109+'２月'!K109+'３月'!K109+'４月'!K109+'５月'!K108+'６月'!K109+'７月'!K109+'８月'!K109+'９月'!K109+'１０月'!K108+'１１月'!K108+'１２月'!K109</f>
        <v>112</v>
      </c>
      <c r="L109" s="107">
        <f t="shared" si="22"/>
        <v>24173</v>
      </c>
      <c r="M109" s="9">
        <f t="shared" si="23"/>
        <v>376</v>
      </c>
      <c r="N109" s="9">
        <f>'１月'!N109+'２月'!N109+'３月'!N109+'４月'!N109+'５月'!N108+'６月'!N109+'７月'!N109+'８月'!N109+'９月'!N109+'１０月'!N108+'１１月'!N108+'１２月'!N109</f>
        <v>22788</v>
      </c>
      <c r="O109" s="9">
        <f>'１月'!O109+'２月'!O109+'３月'!O109+'４月'!O109+'５月'!O108+'６月'!O109+'７月'!O109+'８月'!O109+'９月'!O109+'１０月'!O108+'１１月'!O108+'１２月'!O109</f>
        <v>28</v>
      </c>
      <c r="P109" s="9">
        <f>'１月'!P109+'２月'!P109+'３月'!P109+'４月'!P109+'５月'!P108+'６月'!P109+'７月'!P109+'８月'!P109+'９月'!P109+'１０月'!P108+'１１月'!P108+'１２月'!P109</f>
        <v>4293</v>
      </c>
      <c r="Q109" s="9">
        <f>'１月'!Q109+'２月'!Q109+'３月'!Q109+'４月'!Q109+'５月'!Q108+'６月'!Q109+'７月'!Q109+'８月'!Q109+'９月'!Q109+'１０月'!Q108+'１１月'!Q108+'１２月'!Q109</f>
        <v>29015</v>
      </c>
      <c r="R109" s="79">
        <f t="shared" si="21"/>
        <v>83.312079958642087</v>
      </c>
    </row>
    <row r="110" spans="1:18" ht="41.25" customHeight="1" x14ac:dyDescent="0.15">
      <c r="A110" s="455" t="s">
        <v>43</v>
      </c>
      <c r="B110" s="456"/>
      <c r="C110" s="457"/>
      <c r="D110" s="9">
        <v>27</v>
      </c>
      <c r="E110" s="9">
        <f>'１月'!E110+'２月'!E110+'３月'!E110+'４月'!E110+'５月'!E109+'６月'!E110+'７月'!E110+'８月'!E110+'９月'!E110+'１０月'!E109+'１１月'!E109+'１２月'!E110</f>
        <v>264</v>
      </c>
      <c r="F110" s="9">
        <f>'１月'!F110+'２月'!F110+'３月'!F110+'４月'!F110+'５月'!F109+'６月'!F110+'７月'!F110+'８月'!F110+'９月'!F110+'１０月'!F109+'１１月'!F109+'１２月'!F110</f>
        <v>18243</v>
      </c>
      <c r="G110" s="9">
        <f>'１月'!G110+'２月'!G110+'３月'!G110+'４月'!G110+'５月'!G109+'６月'!G110+'７月'!G110+'８月'!G110+'９月'!G110+'１０月'!G109+'１１月'!G109+'１２月'!G110</f>
        <v>1105</v>
      </c>
      <c r="H110" s="9">
        <f>'１月'!H110+'２月'!H110+'３月'!H110+'４月'!H110+'５月'!H109+'６月'!H110+'７月'!H110+'８月'!H110+'９月'!H110+'１０月'!H109+'１１月'!H109+'１２月'!H110</f>
        <v>20006</v>
      </c>
      <c r="I110" s="9">
        <f>'１月'!I110+'２月'!I110+'３月'!I110+'４月'!I110+'５月'!I109+'６月'!I110+'７月'!I110+'８月'!I110+'９月'!I110+'１０月'!I109+'１１月'!I109+'１２月'!I110</f>
        <v>35</v>
      </c>
      <c r="J110" s="9">
        <f>'１月'!J110+'２月'!J110+'３月'!J110+'４月'!J110+'５月'!J109+'６月'!J110+'７月'!J110+'８月'!J110+'９月'!J110+'１０月'!J109+'１１月'!J109+'１２月'!J110</f>
        <v>3049</v>
      </c>
      <c r="K110" s="9">
        <f>'１月'!K110+'２月'!K110+'３月'!K110+'４月'!K110+'５月'!K109+'６月'!K110+'７月'!K110+'８月'!K110+'９月'!K110+'１０月'!K109+'１１月'!K109+'１２月'!K110</f>
        <v>37</v>
      </c>
      <c r="L110" s="107">
        <f t="shared" si="22"/>
        <v>42403</v>
      </c>
      <c r="M110" s="9">
        <f t="shared" si="23"/>
        <v>72</v>
      </c>
      <c r="N110" s="9">
        <f>'１月'!N110+'２月'!N110+'３月'!N110+'４月'!N110+'５月'!N109+'６月'!N110+'７月'!N110+'８月'!N110+'９月'!N110+'１０月'!N109+'１１月'!N109+'１２月'!N110</f>
        <v>32291</v>
      </c>
      <c r="O110" s="9">
        <f>'１月'!O110+'２月'!O110+'３月'!O110+'４月'!O110+'５月'!O109+'６月'!O110+'７月'!O110+'８月'!O110+'９月'!O110+'１０月'!O109+'１１月'!O109+'１２月'!O110</f>
        <v>1313</v>
      </c>
      <c r="P110" s="9">
        <f>'１月'!P110+'２月'!P110+'３月'!P110+'４月'!P110+'５月'!P109+'６月'!P110+'７月'!P110+'８月'!P110+'９月'!P110+'１０月'!P109+'１１月'!P109+'１２月'!P110</f>
        <v>11521</v>
      </c>
      <c r="Q110" s="9">
        <f>'１月'!Q110+'２月'!Q110+'３月'!Q110+'４月'!Q110+'５月'!Q109+'６月'!Q110+'７月'!Q110+'８月'!Q110+'９月'!Q110+'１０月'!Q109+'１１月'!Q109+'１２月'!Q110</f>
        <v>58927</v>
      </c>
      <c r="R110" s="79">
        <f t="shared" si="21"/>
        <v>71.958524954604854</v>
      </c>
    </row>
    <row r="111" spans="1:18" ht="41.25" customHeight="1" x14ac:dyDescent="0.15">
      <c r="A111" s="455" t="s">
        <v>44</v>
      </c>
      <c r="B111" s="456"/>
      <c r="C111" s="457"/>
      <c r="D111" s="9">
        <v>18</v>
      </c>
      <c r="E111" s="9">
        <f>'１月'!E111+'２月'!E111+'３月'!E111+'４月'!E111+'５月'!E110+'６月'!E111+'７月'!E111+'８月'!E111+'９月'!E111+'１０月'!E110+'１１月'!E110+'１２月'!E111</f>
        <v>266</v>
      </c>
      <c r="F111" s="9">
        <f>'１月'!F111+'２月'!F111+'３月'!F111+'４月'!F111+'５月'!F110+'６月'!F111+'７月'!F111+'８月'!F111+'９月'!F111+'１０月'!F110+'１１月'!F110+'１２月'!F111</f>
        <v>6045</v>
      </c>
      <c r="G111" s="9">
        <f>'１月'!G111+'２月'!G111+'３月'!G111+'４月'!G111+'５月'!G110+'６月'!G111+'７月'!G111+'８月'!G111+'９月'!G111+'１０月'!G110+'１１月'!G110+'１２月'!G111</f>
        <v>770</v>
      </c>
      <c r="H111" s="9">
        <f>'１月'!H111+'２月'!H111+'３月'!H111+'４月'!H111+'５月'!H110+'６月'!H111+'７月'!H111+'８月'!H111+'９月'!H111+'１０月'!H110+'１１月'!H110+'１２月'!H111</f>
        <v>25414</v>
      </c>
      <c r="I111" s="9">
        <f>'１月'!I111+'２月'!I111+'３月'!I111+'４月'!I111+'５月'!I110+'６月'!I111+'７月'!I111+'８月'!I111+'９月'!I111+'１０月'!I110+'１１月'!I110+'１２月'!I111</f>
        <v>47</v>
      </c>
      <c r="J111" s="9">
        <f>'１月'!J111+'２月'!J111+'３月'!J111+'４月'!J111+'５月'!J110+'６月'!J111+'７月'!J111+'８月'!J111+'９月'!J111+'１０月'!J110+'１１月'!J110+'１２月'!J111</f>
        <v>2911</v>
      </c>
      <c r="K111" s="9">
        <f>'１月'!K111+'２月'!K111+'３月'!K111+'４月'!K111+'５月'!K110+'６月'!K111+'７月'!K111+'８月'!K111+'９月'!K111+'１０月'!K110+'１１月'!K110+'１２月'!K111</f>
        <v>29</v>
      </c>
      <c r="L111" s="107">
        <f>F111+G111+H111+J111</f>
        <v>35140</v>
      </c>
      <c r="M111" s="9">
        <f t="shared" si="23"/>
        <v>76</v>
      </c>
      <c r="N111" s="9">
        <f>'１月'!N111+'２月'!N111+'３月'!N111+'４月'!N111+'５月'!N110+'６月'!N111+'７月'!N111+'８月'!N111+'９月'!N111+'１０月'!N110+'１１月'!N110+'１２月'!N111</f>
        <v>25908</v>
      </c>
      <c r="O111" s="9">
        <f>'１月'!O111+'２月'!O111+'３月'!O111+'４月'!O111+'５月'!O110+'６月'!O111+'７月'!O111+'８月'!O111+'９月'!O111+'１０月'!O110+'１１月'!O110+'１２月'!O111</f>
        <v>0</v>
      </c>
      <c r="P111" s="9">
        <f>'１月'!P111+'２月'!P111+'３月'!P111+'４月'!P111+'５月'!P110+'６月'!P111+'７月'!P111+'８月'!P111+'９月'!P111+'１０月'!P110+'１１月'!P110+'１２月'!P111</f>
        <v>7834</v>
      </c>
      <c r="Q111" s="9">
        <f>'１月'!Q111+'２月'!Q111+'３月'!Q111+'４月'!Q111+'５月'!Q110+'６月'!Q111+'７月'!Q111+'８月'!Q111+'９月'!Q111+'１０月'!Q110+'１１月'!Q110+'１２月'!Q111</f>
        <v>48992</v>
      </c>
      <c r="R111" s="79">
        <f t="shared" si="21"/>
        <v>71.725996080992815</v>
      </c>
    </row>
    <row r="112" spans="1:18" ht="41.25" customHeight="1" x14ac:dyDescent="0.15">
      <c r="A112" s="607" t="s">
        <v>362</v>
      </c>
      <c r="B112" s="608"/>
      <c r="C112" s="609"/>
      <c r="D112" s="9">
        <v>18</v>
      </c>
      <c r="E112" s="9">
        <f>'１月'!E112+'２月'!E112+'３月'!E112</f>
        <v>90</v>
      </c>
      <c r="F112" s="9">
        <f>'１月'!F112+'２月'!F112+'３月'!F112</f>
        <v>2769</v>
      </c>
      <c r="G112" s="9">
        <f>'１月'!G112+'２月'!G112+'３月'!G112</f>
        <v>163</v>
      </c>
      <c r="H112" s="9">
        <f>'１月'!H112+'２月'!H112+'３月'!H112</f>
        <v>7381</v>
      </c>
      <c r="I112" s="9">
        <f>'１月'!I112+'２月'!I112+'３月'!I112</f>
        <v>0</v>
      </c>
      <c r="J112" s="9">
        <f>'１月'!J112+'２月'!J112+'３月'!J112</f>
        <v>687</v>
      </c>
      <c r="K112" s="9">
        <f>'１月'!K112+'２月'!K112+'３月'!K112</f>
        <v>0</v>
      </c>
      <c r="L112" s="107">
        <f>F112+G112+H112+J112</f>
        <v>11000</v>
      </c>
      <c r="M112" s="9">
        <f t="shared" si="23"/>
        <v>0</v>
      </c>
      <c r="N112" s="9">
        <f>'１月'!N112+'２月'!N112+'３月'!N112</f>
        <v>10418</v>
      </c>
      <c r="O112" s="9">
        <f>'１月'!O112+'２月'!O112+'３月'!O112</f>
        <v>0</v>
      </c>
      <c r="P112" s="9">
        <f>'１月'!P112+'２月'!P112+'３月'!P112</f>
        <v>2630</v>
      </c>
      <c r="Q112" s="9">
        <f>'１月'!Q112+'２月'!Q112+'３月'!Q112</f>
        <v>11317</v>
      </c>
      <c r="R112" s="79">
        <f t="shared" si="21"/>
        <v>97.198904303260576</v>
      </c>
    </row>
    <row r="113" spans="1:18" ht="41.25" customHeight="1" x14ac:dyDescent="0.15">
      <c r="A113" s="504" t="s">
        <v>287</v>
      </c>
      <c r="B113" s="456"/>
      <c r="C113" s="457"/>
      <c r="D113" s="9">
        <v>18</v>
      </c>
      <c r="E113" s="9">
        <f>'１月'!E113+'２月'!E113+'３月'!E113+'４月'!E112+'５月'!E111+'６月'!E112+'７月'!E112+'８月'!E112+'９月'!E112+'１０月'!E111+'１１月'!E111+'１２月'!E112</f>
        <v>253</v>
      </c>
      <c r="F113" s="9">
        <f>'１月'!F113+'２月'!F113+'３月'!F113+'４月'!F112+'５月'!F111+'６月'!F112+'７月'!F112+'８月'!F112+'９月'!F112+'１０月'!F111+'１１月'!F111+'１２月'!F112</f>
        <v>12121</v>
      </c>
      <c r="G113" s="9">
        <f>'１月'!G113+'２月'!G113+'３月'!G113+'４月'!G112+'５月'!G111+'６月'!G112+'７月'!G112+'８月'!G112+'９月'!G112+'１０月'!G111+'１１月'!G111+'１２月'!G112</f>
        <v>959</v>
      </c>
      <c r="H113" s="9">
        <f>'１月'!H113+'２月'!H113+'３月'!H113+'４月'!H112+'５月'!H111+'６月'!H112+'７月'!H112+'８月'!H112+'９月'!H112+'１０月'!H111+'１１月'!H111+'１２月'!H112</f>
        <v>9941</v>
      </c>
      <c r="I113" s="9">
        <f>'１月'!I113+'２月'!I113+'３月'!I113+'４月'!I112+'５月'!I111+'６月'!I112+'７月'!I112+'８月'!I112+'９月'!I112+'１０月'!I111+'１１月'!I111+'１２月'!I112</f>
        <v>15</v>
      </c>
      <c r="J113" s="9">
        <f>'１月'!J113+'２月'!J113+'３月'!J113+'４月'!J112+'５月'!J111+'６月'!J112+'７月'!J112+'８月'!J112+'９月'!J112+'１０月'!J111+'１１月'!J111+'１２月'!J112</f>
        <v>1127</v>
      </c>
      <c r="K113" s="9">
        <f>'１月'!K113+'２月'!K113+'３月'!K113+'４月'!K112+'５月'!K111+'６月'!K112+'７月'!K112+'８月'!K112+'９月'!K112+'１０月'!K111+'１１月'!K111+'１２月'!K112</f>
        <v>5</v>
      </c>
      <c r="L113" s="107">
        <f>F113+G113+H113+J113</f>
        <v>24148</v>
      </c>
      <c r="M113" s="9">
        <f t="shared" si="23"/>
        <v>20</v>
      </c>
      <c r="N113" s="9">
        <f>'１月'!N113+'２月'!N113+'３月'!N113+'４月'!N112+'５月'!N111+'６月'!N112+'７月'!N112+'８月'!N112+'９月'!N112+'１０月'!N111+'１１月'!N111+'１２月'!N112</f>
        <v>13661</v>
      </c>
      <c r="O113" s="9">
        <f>'１月'!O113+'２月'!O113+'３月'!O113+'４月'!O112+'５月'!O111+'６月'!O112+'７月'!O112+'８月'!O112+'９月'!O112+'１０月'!O111+'１１月'!O111+'１２月'!O112</f>
        <v>0</v>
      </c>
      <c r="P113" s="9">
        <f>'１月'!P113+'２月'!P113+'３月'!P113</f>
        <v>1945</v>
      </c>
      <c r="Q113" s="9">
        <f>'１月'!Q113+'２月'!Q113+'３月'!Q113+'４月'!Q112+'５月'!Q111+'６月'!Q112+'７月'!Q112+'８月'!Q112+'９月'!Q112+'１０月'!Q111+'１１月'!Q111+'１２月'!Q112</f>
        <v>35076</v>
      </c>
      <c r="R113" s="79">
        <f t="shared" si="21"/>
        <v>68.844794161249851</v>
      </c>
    </row>
    <row r="114" spans="1:18" ht="41.25" customHeight="1" x14ac:dyDescent="0.15">
      <c r="A114" s="455"/>
      <c r="B114" s="479"/>
      <c r="C114" s="528"/>
      <c r="D114" s="59" t="s">
        <v>19</v>
      </c>
      <c r="E114" s="59"/>
      <c r="F114" s="57" t="s">
        <v>19</v>
      </c>
      <c r="G114" s="57" t="s">
        <v>19</v>
      </c>
      <c r="H114" s="57" t="s">
        <v>19</v>
      </c>
      <c r="I114" s="57"/>
      <c r="J114" s="57" t="s">
        <v>19</v>
      </c>
      <c r="K114" s="57"/>
      <c r="L114" s="57" t="s">
        <v>19</v>
      </c>
      <c r="M114" s="57"/>
      <c r="N114" s="57"/>
      <c r="O114" s="84"/>
      <c r="P114" s="84"/>
      <c r="Q114" s="57" t="s">
        <v>19</v>
      </c>
      <c r="R114" s="86" t="s">
        <v>14</v>
      </c>
    </row>
    <row r="115" spans="1:18" ht="41.25" customHeight="1" x14ac:dyDescent="0.15">
      <c r="A115" s="504" t="s">
        <v>78</v>
      </c>
      <c r="B115" s="479"/>
      <c r="C115" s="528"/>
      <c r="D115" s="59"/>
      <c r="E115" s="59"/>
      <c r="F115" s="57"/>
      <c r="G115" s="57"/>
      <c r="H115" s="57"/>
      <c r="I115" s="57"/>
      <c r="J115" s="57"/>
      <c r="K115" s="57"/>
      <c r="L115" s="57"/>
      <c r="M115" s="57"/>
      <c r="N115" s="57"/>
      <c r="O115" s="84"/>
      <c r="P115" s="84"/>
      <c r="Q115" s="9" t="s">
        <v>175</v>
      </c>
      <c r="R115" s="86"/>
    </row>
    <row r="116" spans="1:18" ht="41.25" customHeight="1" x14ac:dyDescent="0.15">
      <c r="A116" s="455"/>
      <c r="B116" s="479"/>
      <c r="C116" s="528"/>
      <c r="D116" s="59"/>
      <c r="E116" s="59"/>
      <c r="F116" s="57"/>
      <c r="G116" s="57"/>
      <c r="H116" s="57"/>
      <c r="I116" s="57"/>
      <c r="J116" s="57"/>
      <c r="K116" s="57"/>
      <c r="L116" s="57"/>
      <c r="M116" s="57"/>
      <c r="N116" s="57"/>
      <c r="O116" s="84"/>
      <c r="P116" s="84"/>
      <c r="Q116" s="57"/>
      <c r="R116" s="86"/>
    </row>
    <row r="117" spans="1:18" ht="41.25" customHeight="1" x14ac:dyDescent="0.15">
      <c r="A117" s="636"/>
      <c r="B117" s="637"/>
      <c r="C117" s="638"/>
      <c r="D117" s="59"/>
      <c r="E117" s="59"/>
      <c r="F117" s="57"/>
      <c r="G117" s="57"/>
      <c r="H117" s="57"/>
      <c r="I117" s="57"/>
      <c r="J117" s="57"/>
      <c r="K117" s="57"/>
      <c r="L117" s="57"/>
      <c r="M117" s="57"/>
      <c r="N117" s="57"/>
      <c r="O117" s="84"/>
      <c r="P117" s="84"/>
      <c r="Q117" s="57"/>
      <c r="R117" s="86"/>
    </row>
    <row r="118" spans="1:18" ht="41.25" customHeight="1" x14ac:dyDescent="0.15">
      <c r="A118" s="494" t="s">
        <v>249</v>
      </c>
      <c r="B118" s="495"/>
      <c r="C118" s="496"/>
      <c r="D118" s="61">
        <f t="shared" ref="D118:P118" si="24">SUM(D96:D113)</f>
        <v>396</v>
      </c>
      <c r="E118" s="262">
        <f t="shared" si="24"/>
        <v>4523</v>
      </c>
      <c r="F118" s="61">
        <f t="shared" si="24"/>
        <v>192279</v>
      </c>
      <c r="G118" s="61">
        <f t="shared" si="24"/>
        <v>18225</v>
      </c>
      <c r="H118" s="61">
        <f t="shared" si="24"/>
        <v>322929</v>
      </c>
      <c r="I118" s="61">
        <f t="shared" si="24"/>
        <v>607</v>
      </c>
      <c r="J118" s="61">
        <f t="shared" si="24"/>
        <v>43404</v>
      </c>
      <c r="K118" s="61">
        <f t="shared" si="24"/>
        <v>450</v>
      </c>
      <c r="L118" s="61">
        <f t="shared" si="24"/>
        <v>576837</v>
      </c>
      <c r="M118" s="61">
        <f t="shared" si="24"/>
        <v>1057</v>
      </c>
      <c r="N118" s="61">
        <f t="shared" si="24"/>
        <v>411140</v>
      </c>
      <c r="O118" s="61">
        <f t="shared" si="24"/>
        <v>4126</v>
      </c>
      <c r="P118" s="61">
        <f t="shared" si="24"/>
        <v>153993</v>
      </c>
      <c r="Q118" s="61">
        <f>SUM(Q96:Q115)</f>
        <v>815944</v>
      </c>
      <c r="R118" s="80">
        <f>L118/Q118*100</f>
        <v>70.695660486503982</v>
      </c>
    </row>
    <row r="119" spans="1:18" ht="41.25" customHeight="1" x14ac:dyDescent="0.15">
      <c r="A119" s="500" t="s">
        <v>15</v>
      </c>
      <c r="B119" s="599"/>
      <c r="C119" s="600"/>
      <c r="D119" s="58"/>
      <c r="E119" s="268"/>
      <c r="F119" s="58">
        <f>F118/L118*100</f>
        <v>33.333333333333329</v>
      </c>
      <c r="G119" s="58">
        <f>G118/L118*100</f>
        <v>3.1594713931318554</v>
      </c>
      <c r="H119" s="58">
        <f>H118/L118*100</f>
        <v>55.982712620723007</v>
      </c>
      <c r="I119" s="58">
        <f>I118/L118*100</f>
        <v>0.10522903350513231</v>
      </c>
      <c r="J119" s="58">
        <f>J118/L118*100</f>
        <v>7.5244826528117992</v>
      </c>
      <c r="K119" s="58">
        <f>K118/L118*100</f>
        <v>7.8011639336589014E-2</v>
      </c>
      <c r="L119" s="58"/>
      <c r="M119" s="58"/>
      <c r="N119" s="58"/>
      <c r="O119" s="58"/>
      <c r="P119" s="58"/>
      <c r="Q119" s="58"/>
      <c r="R119" s="81"/>
    </row>
    <row r="120" spans="1:18" ht="41.25" customHeight="1" x14ac:dyDescent="0.15">
      <c r="A120" s="509" t="s">
        <v>69</v>
      </c>
      <c r="B120" s="599"/>
      <c r="C120" s="600"/>
      <c r="D120" s="58"/>
      <c r="E120" s="268"/>
      <c r="F120" s="58">
        <f>F118/18</f>
        <v>10682.166666666666</v>
      </c>
      <c r="G120" s="58">
        <f t="shared" ref="G120:P120" si="25">G118/18</f>
        <v>1012.5</v>
      </c>
      <c r="H120" s="58">
        <f t="shared" si="25"/>
        <v>17940.5</v>
      </c>
      <c r="I120" s="58">
        <f t="shared" si="25"/>
        <v>33.722222222222221</v>
      </c>
      <c r="J120" s="58">
        <f t="shared" si="25"/>
        <v>2411.3333333333335</v>
      </c>
      <c r="K120" s="58">
        <f t="shared" si="25"/>
        <v>25</v>
      </c>
      <c r="L120" s="58">
        <f t="shared" si="25"/>
        <v>32046.5</v>
      </c>
      <c r="M120" s="58">
        <f t="shared" si="25"/>
        <v>58.722222222222221</v>
      </c>
      <c r="N120" s="58">
        <f t="shared" si="25"/>
        <v>22841.111111111109</v>
      </c>
      <c r="O120" s="58">
        <f t="shared" si="25"/>
        <v>229.22222222222223</v>
      </c>
      <c r="P120" s="58">
        <f t="shared" si="25"/>
        <v>8555.1666666666661</v>
      </c>
      <c r="Q120" s="58"/>
      <c r="R120" s="81"/>
    </row>
    <row r="121" spans="1:18" ht="41.25" customHeight="1" x14ac:dyDescent="0.15">
      <c r="A121" s="509" t="s">
        <v>70</v>
      </c>
      <c r="B121" s="599"/>
      <c r="C121" s="600"/>
      <c r="D121" s="58"/>
      <c r="E121" s="268"/>
      <c r="F121" s="58">
        <f>F118/$D$118*18</f>
        <v>8739.954545454546</v>
      </c>
      <c r="G121" s="58">
        <f t="shared" ref="G121:P121" si="26">G118/$D$118*18</f>
        <v>828.40909090909088</v>
      </c>
      <c r="H121" s="58">
        <f t="shared" si="26"/>
        <v>14678.59090909091</v>
      </c>
      <c r="I121" s="58">
        <f t="shared" si="26"/>
        <v>27.590909090909093</v>
      </c>
      <c r="J121" s="58">
        <f t="shared" si="26"/>
        <v>1972.909090909091</v>
      </c>
      <c r="K121" s="58">
        <f t="shared" si="26"/>
        <v>20.454545454545457</v>
      </c>
      <c r="L121" s="58">
        <f t="shared" si="26"/>
        <v>26219.86363636364</v>
      </c>
      <c r="M121" s="58">
        <f t="shared" si="26"/>
        <v>48.045454545454547</v>
      </c>
      <c r="N121" s="58">
        <f t="shared" si="26"/>
        <v>18688.18181818182</v>
      </c>
      <c r="O121" s="58">
        <f t="shared" si="26"/>
        <v>187.54545454545453</v>
      </c>
      <c r="P121" s="58">
        <f t="shared" si="26"/>
        <v>6999.681818181818</v>
      </c>
      <c r="Q121" s="58"/>
      <c r="R121" s="81"/>
    </row>
    <row r="122" spans="1:18" ht="41.25" customHeight="1" x14ac:dyDescent="0.15">
      <c r="A122" s="509" t="s">
        <v>356</v>
      </c>
      <c r="B122" s="599"/>
      <c r="C122" s="600"/>
      <c r="D122" s="388">
        <v>396</v>
      </c>
      <c r="E122" s="389">
        <v>6105</v>
      </c>
      <c r="F122" s="386">
        <v>266052</v>
      </c>
      <c r="G122" s="386">
        <v>25274</v>
      </c>
      <c r="H122" s="386">
        <v>463054</v>
      </c>
      <c r="I122" s="386">
        <v>491</v>
      </c>
      <c r="J122" s="386">
        <v>61564</v>
      </c>
      <c r="K122" s="386">
        <v>315</v>
      </c>
      <c r="L122" s="391">
        <f>F122+G122+H122+J122</f>
        <v>815944</v>
      </c>
      <c r="M122" s="386">
        <f>SUM(I122+K122)</f>
        <v>806</v>
      </c>
      <c r="N122" s="386">
        <v>570902</v>
      </c>
      <c r="O122" s="387">
        <v>6001</v>
      </c>
      <c r="P122" s="387">
        <v>227538</v>
      </c>
      <c r="Q122" s="63"/>
      <c r="R122" s="82"/>
    </row>
    <row r="123" spans="1:18" ht="38.25" customHeight="1" x14ac:dyDescent="0.15">
      <c r="A123" s="556"/>
      <c r="B123" s="556"/>
      <c r="C123" s="556"/>
      <c r="D123" s="556"/>
      <c r="E123" s="556"/>
      <c r="F123" s="556"/>
      <c r="G123" s="556"/>
      <c r="H123" s="556"/>
      <c r="I123" s="556"/>
      <c r="J123" s="556"/>
      <c r="K123" s="556"/>
      <c r="L123" s="556"/>
      <c r="M123" s="556"/>
      <c r="N123" s="556"/>
      <c r="O123" s="556"/>
      <c r="P123" s="556"/>
      <c r="Q123" s="556"/>
      <c r="R123" s="556"/>
    </row>
    <row r="124" spans="1:18" ht="37.5" customHeight="1" thickBot="1" x14ac:dyDescent="0.2">
      <c r="A124" s="594" t="s">
        <v>355</v>
      </c>
      <c r="B124" s="594"/>
      <c r="C124" s="594"/>
      <c r="D124" s="594"/>
      <c r="E124" s="594"/>
      <c r="F124" s="594"/>
      <c r="G124" s="594"/>
      <c r="H124" s="594"/>
      <c r="I124" s="594"/>
      <c r="J124" s="594"/>
      <c r="K124" s="594"/>
      <c r="L124" s="594"/>
      <c r="M124" s="594"/>
      <c r="N124" s="594"/>
      <c r="O124" s="594"/>
      <c r="P124" s="594"/>
      <c r="Q124" s="612" t="s">
        <v>77</v>
      </c>
      <c r="R124" s="612"/>
    </row>
    <row r="125" spans="1:18" ht="41.25" customHeight="1" x14ac:dyDescent="0.15">
      <c r="A125" s="19"/>
      <c r="B125" s="6"/>
      <c r="C125" s="33" t="s">
        <v>50</v>
      </c>
      <c r="D125" s="618" t="s">
        <v>82</v>
      </c>
      <c r="E125" s="613" t="s">
        <v>53</v>
      </c>
      <c r="F125" s="639" t="s">
        <v>64</v>
      </c>
      <c r="G125" s="639"/>
      <c r="H125" s="639"/>
      <c r="I125" s="639"/>
      <c r="J125" s="639"/>
      <c r="K125" s="639"/>
      <c r="L125" s="639"/>
      <c r="M125" s="639"/>
      <c r="N125" s="639"/>
      <c r="O125" s="639"/>
      <c r="P125" s="639"/>
      <c r="Q125" s="639"/>
      <c r="R125" s="640"/>
    </row>
    <row r="126" spans="1:18" ht="41.25" customHeight="1" x14ac:dyDescent="0.15">
      <c r="A126" s="20"/>
      <c r="C126" s="22"/>
      <c r="D126" s="584"/>
      <c r="E126" s="614"/>
      <c r="F126" s="579" t="s">
        <v>0</v>
      </c>
      <c r="G126" s="595"/>
      <c r="H126" s="578" t="s">
        <v>1</v>
      </c>
      <c r="I126" s="610"/>
      <c r="J126" s="610"/>
      <c r="K126" s="611"/>
      <c r="L126" s="8"/>
      <c r="M126" s="485" t="s">
        <v>164</v>
      </c>
      <c r="N126" s="485" t="s">
        <v>168</v>
      </c>
      <c r="O126" s="576" t="s">
        <v>148</v>
      </c>
      <c r="P126" s="576" t="s">
        <v>160</v>
      </c>
      <c r="Q126" s="574" t="s">
        <v>371</v>
      </c>
      <c r="R126" s="616" t="s">
        <v>96</v>
      </c>
    </row>
    <row r="127" spans="1:18" ht="41.25" customHeight="1" thickBot="1" x14ac:dyDescent="0.2">
      <c r="A127" s="34" t="s">
        <v>56</v>
      </c>
      <c r="B127" s="5"/>
      <c r="C127" s="23"/>
      <c r="D127" s="619"/>
      <c r="E127" s="615"/>
      <c r="F127" s="35" t="s">
        <v>2</v>
      </c>
      <c r="G127" s="36" t="s">
        <v>3</v>
      </c>
      <c r="H127" s="36" t="s">
        <v>2</v>
      </c>
      <c r="I127" s="88" t="s">
        <v>164</v>
      </c>
      <c r="J127" s="89" t="s">
        <v>3</v>
      </c>
      <c r="K127" s="88" t="s">
        <v>164</v>
      </c>
      <c r="L127" s="90" t="s">
        <v>4</v>
      </c>
      <c r="M127" s="486"/>
      <c r="N127" s="486"/>
      <c r="O127" s="642"/>
      <c r="P127" s="642"/>
      <c r="Q127" s="641"/>
      <c r="R127" s="617"/>
    </row>
    <row r="128" spans="1:18" ht="41.25" customHeight="1" x14ac:dyDescent="0.15">
      <c r="A128" s="472" t="s">
        <v>261</v>
      </c>
      <c r="B128" s="473"/>
      <c r="C128" s="540"/>
      <c r="D128" s="410">
        <f xml:space="preserve"> D27</f>
        <v>495</v>
      </c>
      <c r="E128" s="269">
        <f xml:space="preserve"> E27</f>
        <v>5651</v>
      </c>
      <c r="F128" s="227">
        <f t="shared" ref="F128:R128" si="27">F27</f>
        <v>102497</v>
      </c>
      <c r="G128" s="141">
        <f t="shared" si="27"/>
        <v>16880</v>
      </c>
      <c r="H128" s="141">
        <f t="shared" si="27"/>
        <v>399631</v>
      </c>
      <c r="I128" s="228">
        <f t="shared" si="27"/>
        <v>2330</v>
      </c>
      <c r="J128" s="141">
        <f t="shared" si="27"/>
        <v>95154</v>
      </c>
      <c r="K128" s="228">
        <f t="shared" si="27"/>
        <v>1029</v>
      </c>
      <c r="L128" s="141">
        <f t="shared" si="27"/>
        <v>614162</v>
      </c>
      <c r="M128" s="141">
        <f t="shared" si="27"/>
        <v>3359</v>
      </c>
      <c r="N128" s="141">
        <f t="shared" si="27"/>
        <v>551924</v>
      </c>
      <c r="O128" s="141">
        <f t="shared" si="27"/>
        <v>10582</v>
      </c>
      <c r="P128" s="141">
        <f t="shared" si="27"/>
        <v>148470</v>
      </c>
      <c r="Q128" s="141">
        <f t="shared" si="27"/>
        <v>886398</v>
      </c>
      <c r="R128" s="229">
        <f t="shared" si="27"/>
        <v>69.287385576231003</v>
      </c>
    </row>
    <row r="129" spans="1:18" ht="41.25" customHeight="1" x14ac:dyDescent="0.15">
      <c r="A129" s="474" t="s">
        <v>97</v>
      </c>
      <c r="B129" s="476"/>
      <c r="C129" s="539"/>
      <c r="D129" s="410"/>
      <c r="E129" s="269"/>
      <c r="F129" s="227">
        <f t="shared" ref="F129:K132" si="28">F28</f>
        <v>16.688919210240947</v>
      </c>
      <c r="G129" s="141">
        <f t="shared" si="28"/>
        <v>2.7484605039061352</v>
      </c>
      <c r="H129" s="141">
        <f t="shared" si="28"/>
        <v>65.06931395950906</v>
      </c>
      <c r="I129" s="228">
        <f t="shared" si="28"/>
        <v>0.37937873069320471</v>
      </c>
      <c r="J129" s="141">
        <f t="shared" si="28"/>
        <v>15.493306326343864</v>
      </c>
      <c r="K129" s="228">
        <f t="shared" si="28"/>
        <v>0.1675453707653681</v>
      </c>
      <c r="L129" s="141"/>
      <c r="M129" s="141"/>
      <c r="N129" s="141"/>
      <c r="O129" s="141"/>
      <c r="P129" s="141"/>
      <c r="Q129" s="141"/>
      <c r="R129" s="229"/>
    </row>
    <row r="130" spans="1:18" ht="41.25" customHeight="1" x14ac:dyDescent="0.15">
      <c r="A130" s="634" t="s">
        <v>69</v>
      </c>
      <c r="B130" s="608"/>
      <c r="C130" s="635"/>
      <c r="D130" s="410"/>
      <c r="E130" s="269"/>
      <c r="F130" s="227">
        <f t="shared" si="28"/>
        <v>4658.954545454545</v>
      </c>
      <c r="G130" s="141">
        <f t="shared" si="28"/>
        <v>767.27272727272725</v>
      </c>
      <c r="H130" s="141">
        <f t="shared" si="28"/>
        <v>18165.045454545456</v>
      </c>
      <c r="I130" s="228">
        <f t="shared" si="28"/>
        <v>105.90909090909091</v>
      </c>
      <c r="J130" s="141">
        <f t="shared" si="28"/>
        <v>4325.181818181818</v>
      </c>
      <c r="K130" s="228">
        <f t="shared" si="28"/>
        <v>46.772727272727273</v>
      </c>
      <c r="L130" s="141">
        <f t="shared" ref="L130:P132" si="29">L29</f>
        <v>27916.454545454544</v>
      </c>
      <c r="M130" s="141">
        <f t="shared" si="29"/>
        <v>152.68181818181819</v>
      </c>
      <c r="N130" s="141">
        <f t="shared" si="29"/>
        <v>25087.454545454544</v>
      </c>
      <c r="O130" s="141">
        <f t="shared" si="29"/>
        <v>481</v>
      </c>
      <c r="P130" s="141">
        <f t="shared" si="29"/>
        <v>6748.636363636364</v>
      </c>
      <c r="Q130" s="141"/>
      <c r="R130" s="229"/>
    </row>
    <row r="131" spans="1:18" ht="41.25" customHeight="1" x14ac:dyDescent="0.15">
      <c r="A131" s="634" t="s">
        <v>70</v>
      </c>
      <c r="B131" s="608"/>
      <c r="C131" s="635"/>
      <c r="D131" s="410"/>
      <c r="E131" s="269"/>
      <c r="F131" s="227">
        <f t="shared" si="28"/>
        <v>3727.1636363636367</v>
      </c>
      <c r="G131" s="141">
        <f t="shared" si="28"/>
        <v>613.81818181818187</v>
      </c>
      <c r="H131" s="141">
        <f t="shared" si="28"/>
        <v>14532.036363636364</v>
      </c>
      <c r="I131" s="228">
        <f t="shared" si="28"/>
        <v>84.72727272727272</v>
      </c>
      <c r="J131" s="141">
        <f t="shared" si="28"/>
        <v>3460.1454545454544</v>
      </c>
      <c r="K131" s="228">
        <f t="shared" si="28"/>
        <v>37.418181818181814</v>
      </c>
      <c r="L131" s="141">
        <f t="shared" si="29"/>
        <v>22333.163636363635</v>
      </c>
      <c r="M131" s="141">
        <f t="shared" si="29"/>
        <v>122.14545454545454</v>
      </c>
      <c r="N131" s="141">
        <f t="shared" si="29"/>
        <v>20069.963636363635</v>
      </c>
      <c r="O131" s="141">
        <f t="shared" si="29"/>
        <v>384.79999999999995</v>
      </c>
      <c r="P131" s="141">
        <f t="shared" si="29"/>
        <v>5398.909090909091</v>
      </c>
      <c r="Q131" s="141"/>
      <c r="R131" s="229"/>
    </row>
    <row r="132" spans="1:18" ht="41.25" customHeight="1" thickBot="1" x14ac:dyDescent="0.2">
      <c r="A132" s="623" t="s">
        <v>357</v>
      </c>
      <c r="B132" s="624"/>
      <c r="C132" s="625"/>
      <c r="D132" s="270">
        <f>D31</f>
        <v>495</v>
      </c>
      <c r="E132" s="271">
        <f>E31</f>
        <v>7781</v>
      </c>
      <c r="F132" s="266">
        <f t="shared" si="28"/>
        <v>145105</v>
      </c>
      <c r="G132" s="231">
        <f t="shared" si="28"/>
        <v>23450</v>
      </c>
      <c r="H132" s="231">
        <f t="shared" si="28"/>
        <v>581027</v>
      </c>
      <c r="I132" s="232">
        <f t="shared" si="28"/>
        <v>2811</v>
      </c>
      <c r="J132" s="231">
        <f t="shared" si="28"/>
        <v>136816</v>
      </c>
      <c r="K132" s="232">
        <f t="shared" si="28"/>
        <v>1145</v>
      </c>
      <c r="L132" s="231">
        <f t="shared" si="29"/>
        <v>886398</v>
      </c>
      <c r="M132" s="231">
        <f t="shared" si="29"/>
        <v>3956</v>
      </c>
      <c r="N132" s="232">
        <f t="shared" si="29"/>
        <v>799791</v>
      </c>
      <c r="O132" s="178">
        <f t="shared" si="29"/>
        <v>13542</v>
      </c>
      <c r="P132" s="178">
        <f t="shared" si="29"/>
        <v>221108</v>
      </c>
      <c r="Q132" s="178"/>
      <c r="R132" s="233"/>
    </row>
    <row r="133" spans="1:18" ht="41.25" customHeight="1" x14ac:dyDescent="0.15">
      <c r="A133" s="472" t="s">
        <v>203</v>
      </c>
      <c r="B133" s="473"/>
      <c r="C133" s="540"/>
      <c r="D133" s="410">
        <f xml:space="preserve"> D57</f>
        <v>333</v>
      </c>
      <c r="E133" s="269">
        <f xml:space="preserve"> E57</f>
        <v>3819</v>
      </c>
      <c r="F133" s="227">
        <f t="shared" ref="F133:R133" si="30">F57</f>
        <v>109658</v>
      </c>
      <c r="G133" s="141">
        <f t="shared" si="30"/>
        <v>18783</v>
      </c>
      <c r="H133" s="141">
        <f t="shared" si="30"/>
        <v>288829</v>
      </c>
      <c r="I133" s="228">
        <f t="shared" si="30"/>
        <v>3881</v>
      </c>
      <c r="J133" s="141">
        <f t="shared" si="30"/>
        <v>54397</v>
      </c>
      <c r="K133" s="228">
        <f t="shared" si="30"/>
        <v>1351</v>
      </c>
      <c r="L133" s="141">
        <f t="shared" si="30"/>
        <v>471667</v>
      </c>
      <c r="M133" s="141">
        <f t="shared" si="30"/>
        <v>5232</v>
      </c>
      <c r="N133" s="228">
        <f t="shared" si="30"/>
        <v>383251</v>
      </c>
      <c r="O133" s="141">
        <f t="shared" si="30"/>
        <v>4810</v>
      </c>
      <c r="P133" s="141">
        <f t="shared" si="30"/>
        <v>111974</v>
      </c>
      <c r="Q133" s="141">
        <f t="shared" si="30"/>
        <v>667060</v>
      </c>
      <c r="R133" s="229">
        <f t="shared" si="30"/>
        <v>70.708332084070406</v>
      </c>
    </row>
    <row r="134" spans="1:18" ht="41.25" customHeight="1" x14ac:dyDescent="0.15">
      <c r="A134" s="474" t="s">
        <v>97</v>
      </c>
      <c r="B134" s="476"/>
      <c r="C134" s="539"/>
      <c r="D134" s="410"/>
      <c r="E134" s="269"/>
      <c r="F134" s="227">
        <f t="shared" ref="F134:K137" si="31">F58</f>
        <v>23.249029505986215</v>
      </c>
      <c r="G134" s="141">
        <f t="shared" si="31"/>
        <v>3.9822586697818587</v>
      </c>
      <c r="H134" s="141">
        <f t="shared" si="31"/>
        <v>61.23578711251794</v>
      </c>
      <c r="I134" s="228">
        <f t="shared" si="31"/>
        <v>0.82282627362100813</v>
      </c>
      <c r="J134" s="141">
        <f t="shared" si="31"/>
        <v>11.532924711713985</v>
      </c>
      <c r="K134" s="228">
        <f t="shared" si="31"/>
        <v>0.28643089298170105</v>
      </c>
      <c r="L134" s="141"/>
      <c r="M134" s="141"/>
      <c r="N134" s="141"/>
      <c r="O134" s="141"/>
      <c r="P134" s="141"/>
      <c r="Q134" s="141"/>
      <c r="R134" s="229"/>
    </row>
    <row r="135" spans="1:18" ht="41.25" customHeight="1" x14ac:dyDescent="0.15">
      <c r="A135" s="634" t="s">
        <v>69</v>
      </c>
      <c r="B135" s="608"/>
      <c r="C135" s="635"/>
      <c r="D135" s="410"/>
      <c r="E135" s="269"/>
      <c r="F135" s="227">
        <f t="shared" si="31"/>
        <v>7310.5333333333338</v>
      </c>
      <c r="G135" s="141">
        <f t="shared" si="31"/>
        <v>1252.2</v>
      </c>
      <c r="H135" s="141">
        <f t="shared" si="31"/>
        <v>19255.266666666666</v>
      </c>
      <c r="I135" s="228">
        <f t="shared" si="31"/>
        <v>258.73333333333335</v>
      </c>
      <c r="J135" s="141">
        <f t="shared" si="31"/>
        <v>3626.4666666666667</v>
      </c>
      <c r="K135" s="228">
        <f t="shared" si="31"/>
        <v>90.066666666666663</v>
      </c>
      <c r="L135" s="141">
        <f t="shared" ref="L135:P137" si="32">L59</f>
        <v>31444.466666666667</v>
      </c>
      <c r="M135" s="141">
        <f t="shared" si="32"/>
        <v>348.8</v>
      </c>
      <c r="N135" s="141">
        <f t="shared" si="32"/>
        <v>25550.066666666666</v>
      </c>
      <c r="O135" s="141">
        <f t="shared" si="32"/>
        <v>320.66666666666669</v>
      </c>
      <c r="P135" s="141">
        <f t="shared" si="32"/>
        <v>7464.9333333333334</v>
      </c>
      <c r="Q135" s="141"/>
      <c r="R135" s="229"/>
    </row>
    <row r="136" spans="1:18" ht="41.25" customHeight="1" x14ac:dyDescent="0.15">
      <c r="A136" s="634" t="s">
        <v>70</v>
      </c>
      <c r="B136" s="608"/>
      <c r="C136" s="635"/>
      <c r="D136" s="410"/>
      <c r="E136" s="269"/>
      <c r="F136" s="227">
        <f t="shared" si="31"/>
        <v>5927.45945945946</v>
      </c>
      <c r="G136" s="141">
        <f t="shared" si="31"/>
        <v>1015.2972972972973</v>
      </c>
      <c r="H136" s="141">
        <f t="shared" si="31"/>
        <v>15612.378378378378</v>
      </c>
      <c r="I136" s="228">
        <f t="shared" si="31"/>
        <v>209.78378378378378</v>
      </c>
      <c r="J136" s="141">
        <f t="shared" si="31"/>
        <v>2940.3783783783783</v>
      </c>
      <c r="K136" s="228">
        <f t="shared" si="31"/>
        <v>73.027027027027032</v>
      </c>
      <c r="L136" s="141">
        <f t="shared" si="32"/>
        <v>25495.513513513513</v>
      </c>
      <c r="M136" s="141">
        <f t="shared" si="32"/>
        <v>282.81081081081078</v>
      </c>
      <c r="N136" s="141">
        <f t="shared" si="32"/>
        <v>20716.27027027027</v>
      </c>
      <c r="O136" s="141">
        <f t="shared" si="32"/>
        <v>260</v>
      </c>
      <c r="P136" s="141">
        <f t="shared" si="32"/>
        <v>6052.6486486486483</v>
      </c>
      <c r="Q136" s="141"/>
      <c r="R136" s="229"/>
    </row>
    <row r="137" spans="1:18" ht="41.25" customHeight="1" thickBot="1" x14ac:dyDescent="0.2">
      <c r="A137" s="623" t="s">
        <v>357</v>
      </c>
      <c r="B137" s="624"/>
      <c r="C137" s="625"/>
      <c r="D137" s="270">
        <f>D61</f>
        <v>333</v>
      </c>
      <c r="E137" s="271">
        <f>E61</f>
        <v>5269</v>
      </c>
      <c r="F137" s="255">
        <f t="shared" si="31"/>
        <v>158398</v>
      </c>
      <c r="G137" s="234">
        <f t="shared" si="31"/>
        <v>27188</v>
      </c>
      <c r="H137" s="234">
        <f t="shared" si="31"/>
        <v>406727</v>
      </c>
      <c r="I137" s="235">
        <f t="shared" si="31"/>
        <v>2632</v>
      </c>
      <c r="J137" s="234">
        <f t="shared" si="31"/>
        <v>74747</v>
      </c>
      <c r="K137" s="235">
        <f t="shared" si="31"/>
        <v>996</v>
      </c>
      <c r="L137" s="234">
        <f t="shared" si="32"/>
        <v>667060</v>
      </c>
      <c r="M137" s="234">
        <f t="shared" si="32"/>
        <v>3628</v>
      </c>
      <c r="N137" s="235">
        <f t="shared" si="32"/>
        <v>518842</v>
      </c>
      <c r="O137" s="178">
        <f t="shared" si="32"/>
        <v>6537</v>
      </c>
      <c r="P137" s="178">
        <f t="shared" si="32"/>
        <v>170688</v>
      </c>
      <c r="Q137" s="231"/>
      <c r="R137" s="233"/>
    </row>
    <row r="138" spans="1:18" ht="41.25" customHeight="1" x14ac:dyDescent="0.15">
      <c r="A138" s="472" t="s">
        <v>276</v>
      </c>
      <c r="B138" s="473"/>
      <c r="C138" s="540"/>
      <c r="D138" s="410">
        <f xml:space="preserve"> D86</f>
        <v>306</v>
      </c>
      <c r="E138" s="269">
        <f xml:space="preserve"> E86</f>
        <v>3839</v>
      </c>
      <c r="F138" s="227">
        <f t="shared" ref="F138:R138" si="33">F86</f>
        <v>106119</v>
      </c>
      <c r="G138" s="141">
        <f t="shared" si="33"/>
        <v>14457</v>
      </c>
      <c r="H138" s="141">
        <f t="shared" si="33"/>
        <v>288620</v>
      </c>
      <c r="I138" s="228">
        <f t="shared" si="33"/>
        <v>2830</v>
      </c>
      <c r="J138" s="141">
        <f t="shared" si="33"/>
        <v>51509</v>
      </c>
      <c r="K138" s="228">
        <f t="shared" si="33"/>
        <v>1602</v>
      </c>
      <c r="L138" s="141">
        <f t="shared" si="33"/>
        <v>460705</v>
      </c>
      <c r="M138" s="141">
        <f t="shared" si="33"/>
        <v>4432</v>
      </c>
      <c r="N138" s="141">
        <f t="shared" si="33"/>
        <v>340663</v>
      </c>
      <c r="O138" s="141">
        <f t="shared" si="33"/>
        <v>6752</v>
      </c>
      <c r="P138" s="141">
        <f t="shared" si="33"/>
        <v>109575</v>
      </c>
      <c r="Q138" s="141">
        <f t="shared" si="33"/>
        <v>651912</v>
      </c>
      <c r="R138" s="229">
        <f t="shared" si="33"/>
        <v>70.66981433076856</v>
      </c>
    </row>
    <row r="139" spans="1:18" ht="41.25" customHeight="1" x14ac:dyDescent="0.15">
      <c r="A139" s="474" t="s">
        <v>97</v>
      </c>
      <c r="B139" s="476"/>
      <c r="C139" s="539"/>
      <c r="D139" s="410"/>
      <c r="E139" s="269"/>
      <c r="F139" s="227">
        <f t="shared" ref="F139:K142" si="34">F87</f>
        <v>23.034045647431654</v>
      </c>
      <c r="G139" s="141">
        <f t="shared" si="34"/>
        <v>3.13801673522102</v>
      </c>
      <c r="H139" s="141">
        <f t="shared" si="34"/>
        <v>62.647464212456995</v>
      </c>
      <c r="I139" s="228">
        <f t="shared" si="34"/>
        <v>0.61427594664698659</v>
      </c>
      <c r="J139" s="141">
        <f t="shared" si="34"/>
        <v>11.180473404890332</v>
      </c>
      <c r="K139" s="228">
        <f t="shared" si="34"/>
        <v>0.34772793870264052</v>
      </c>
      <c r="L139" s="141"/>
      <c r="M139" s="141"/>
      <c r="N139" s="141"/>
      <c r="O139" s="141"/>
      <c r="P139" s="141"/>
      <c r="Q139" s="141"/>
      <c r="R139" s="229"/>
    </row>
    <row r="140" spans="1:18" ht="41.25" customHeight="1" x14ac:dyDescent="0.15">
      <c r="A140" s="634" t="s">
        <v>69</v>
      </c>
      <c r="B140" s="608"/>
      <c r="C140" s="635"/>
      <c r="D140" s="410"/>
      <c r="E140" s="269"/>
      <c r="F140" s="227">
        <f t="shared" si="34"/>
        <v>6632.4375</v>
      </c>
      <c r="G140" s="141">
        <f t="shared" si="34"/>
        <v>903.5625</v>
      </c>
      <c r="H140" s="141">
        <f t="shared" si="34"/>
        <v>18038.75</v>
      </c>
      <c r="I140" s="228">
        <f t="shared" si="34"/>
        <v>176.875</v>
      </c>
      <c r="J140" s="141">
        <f t="shared" si="34"/>
        <v>3219.3125</v>
      </c>
      <c r="K140" s="228">
        <f t="shared" si="34"/>
        <v>100.125</v>
      </c>
      <c r="L140" s="141">
        <f t="shared" ref="L140:P142" si="35">L88</f>
        <v>28794.0625</v>
      </c>
      <c r="M140" s="141">
        <f t="shared" si="35"/>
        <v>277</v>
      </c>
      <c r="N140" s="141">
        <f t="shared" si="35"/>
        <v>21291.4375</v>
      </c>
      <c r="O140" s="141">
        <f t="shared" si="35"/>
        <v>422</v>
      </c>
      <c r="P140" s="141">
        <f t="shared" si="35"/>
        <v>6848.4375</v>
      </c>
      <c r="Q140" s="141"/>
      <c r="R140" s="229"/>
    </row>
    <row r="141" spans="1:18" ht="41.25" customHeight="1" x14ac:dyDescent="0.15">
      <c r="A141" s="634" t="s">
        <v>70</v>
      </c>
      <c r="B141" s="608"/>
      <c r="C141" s="635"/>
      <c r="D141" s="410"/>
      <c r="E141" s="269"/>
      <c r="F141" s="227">
        <f t="shared" si="34"/>
        <v>6242.2941176470595</v>
      </c>
      <c r="G141" s="141">
        <f t="shared" si="34"/>
        <v>850.41176470588232</v>
      </c>
      <c r="H141" s="141">
        <f t="shared" si="34"/>
        <v>16977.647058823528</v>
      </c>
      <c r="I141" s="228">
        <f t="shared" si="34"/>
        <v>166.47058823529409</v>
      </c>
      <c r="J141" s="141">
        <f t="shared" si="34"/>
        <v>3029.9411764705883</v>
      </c>
      <c r="K141" s="228">
        <f t="shared" si="34"/>
        <v>94.235294117647058</v>
      </c>
      <c r="L141" s="141">
        <f t="shared" si="35"/>
        <v>27100.294117647059</v>
      </c>
      <c r="M141" s="141">
        <f t="shared" si="35"/>
        <v>260.70588235294116</v>
      </c>
      <c r="N141" s="141">
        <f t="shared" si="35"/>
        <v>20039</v>
      </c>
      <c r="O141" s="141">
        <f t="shared" si="35"/>
        <v>397.1764705882353</v>
      </c>
      <c r="P141" s="141">
        <f t="shared" si="35"/>
        <v>6445.5882352941171</v>
      </c>
      <c r="Q141" s="141"/>
      <c r="R141" s="229"/>
    </row>
    <row r="142" spans="1:18" ht="41.25" customHeight="1" thickBot="1" x14ac:dyDescent="0.2">
      <c r="A142" s="623" t="s">
        <v>357</v>
      </c>
      <c r="B142" s="624"/>
      <c r="C142" s="625"/>
      <c r="D142" s="270">
        <f>D90</f>
        <v>306</v>
      </c>
      <c r="E142" s="271">
        <f>E90</f>
        <v>5174</v>
      </c>
      <c r="F142" s="255">
        <f t="shared" si="34"/>
        <v>145865</v>
      </c>
      <c r="G142" s="231">
        <f t="shared" si="34"/>
        <v>19395</v>
      </c>
      <c r="H142" s="231">
        <f t="shared" si="34"/>
        <v>415897</v>
      </c>
      <c r="I142" s="232">
        <f t="shared" si="34"/>
        <v>1711</v>
      </c>
      <c r="J142" s="231">
        <f t="shared" si="34"/>
        <v>70755</v>
      </c>
      <c r="K142" s="232">
        <f t="shared" si="34"/>
        <v>904</v>
      </c>
      <c r="L142" s="231">
        <f t="shared" si="35"/>
        <v>651912</v>
      </c>
      <c r="M142" s="232">
        <f t="shared" si="35"/>
        <v>2615</v>
      </c>
      <c r="N142" s="232">
        <f t="shared" si="35"/>
        <v>471398</v>
      </c>
      <c r="O142" s="178">
        <f t="shared" si="35"/>
        <v>9366</v>
      </c>
      <c r="P142" s="178">
        <f t="shared" si="35"/>
        <v>155402</v>
      </c>
      <c r="Q142" s="231"/>
      <c r="R142" s="233"/>
    </row>
    <row r="143" spans="1:18" ht="41.25" customHeight="1" x14ac:dyDescent="0.15">
      <c r="A143" s="472" t="s">
        <v>247</v>
      </c>
      <c r="B143" s="473"/>
      <c r="C143" s="540"/>
      <c r="D143" s="410">
        <f xml:space="preserve"> D118</f>
        <v>396</v>
      </c>
      <c r="E143" s="269">
        <f xml:space="preserve"> E118</f>
        <v>4523</v>
      </c>
      <c r="F143" s="227">
        <f t="shared" ref="F143:R143" si="36">F118</f>
        <v>192279</v>
      </c>
      <c r="G143" s="141">
        <f t="shared" si="36"/>
        <v>18225</v>
      </c>
      <c r="H143" s="141">
        <f t="shared" si="36"/>
        <v>322929</v>
      </c>
      <c r="I143" s="228">
        <f t="shared" si="36"/>
        <v>607</v>
      </c>
      <c r="J143" s="141">
        <f t="shared" si="36"/>
        <v>43404</v>
      </c>
      <c r="K143" s="228">
        <f t="shared" si="36"/>
        <v>450</v>
      </c>
      <c r="L143" s="141">
        <f>L118</f>
        <v>576837</v>
      </c>
      <c r="M143" s="141">
        <f t="shared" si="36"/>
        <v>1057</v>
      </c>
      <c r="N143" s="141">
        <f t="shared" si="36"/>
        <v>411140</v>
      </c>
      <c r="O143" s="141">
        <f t="shared" si="36"/>
        <v>4126</v>
      </c>
      <c r="P143" s="141">
        <f t="shared" si="36"/>
        <v>153993</v>
      </c>
      <c r="Q143" s="141">
        <f t="shared" si="36"/>
        <v>815944</v>
      </c>
      <c r="R143" s="229">
        <f t="shared" si="36"/>
        <v>70.695660486503982</v>
      </c>
    </row>
    <row r="144" spans="1:18" ht="41.25" customHeight="1" x14ac:dyDescent="0.15">
      <c r="A144" s="474" t="s">
        <v>97</v>
      </c>
      <c r="B144" s="476"/>
      <c r="C144" s="539"/>
      <c r="D144" s="410" t="s">
        <v>72</v>
      </c>
      <c r="E144" s="269"/>
      <c r="F144" s="227">
        <f t="shared" ref="F144:K147" si="37">F119</f>
        <v>33.333333333333329</v>
      </c>
      <c r="G144" s="141">
        <f t="shared" si="37"/>
        <v>3.1594713931318554</v>
      </c>
      <c r="H144" s="141">
        <f t="shared" si="37"/>
        <v>55.982712620723007</v>
      </c>
      <c r="I144" s="228">
        <f t="shared" si="37"/>
        <v>0.10522903350513231</v>
      </c>
      <c r="J144" s="141">
        <f t="shared" si="37"/>
        <v>7.5244826528117992</v>
      </c>
      <c r="K144" s="228">
        <f t="shared" si="37"/>
        <v>7.8011639336589014E-2</v>
      </c>
      <c r="L144" s="141"/>
      <c r="M144" s="141"/>
      <c r="N144" s="141"/>
      <c r="O144" s="141"/>
      <c r="P144" s="141"/>
      <c r="Q144" s="141"/>
      <c r="R144" s="229"/>
    </row>
    <row r="145" spans="1:18" ht="41.25" customHeight="1" x14ac:dyDescent="0.15">
      <c r="A145" s="634" t="s">
        <v>69</v>
      </c>
      <c r="B145" s="608"/>
      <c r="C145" s="635"/>
      <c r="D145" s="410"/>
      <c r="E145" s="269"/>
      <c r="F145" s="227">
        <f t="shared" si="37"/>
        <v>10682.166666666666</v>
      </c>
      <c r="G145" s="141">
        <f t="shared" si="37"/>
        <v>1012.5</v>
      </c>
      <c r="H145" s="141">
        <f t="shared" si="37"/>
        <v>17940.5</v>
      </c>
      <c r="I145" s="228">
        <f t="shared" si="37"/>
        <v>33.722222222222221</v>
      </c>
      <c r="J145" s="141">
        <f t="shared" si="37"/>
        <v>2411.3333333333335</v>
      </c>
      <c r="K145" s="228">
        <f t="shared" si="37"/>
        <v>25</v>
      </c>
      <c r="L145" s="141">
        <f t="shared" ref="L145:P147" si="38">L120</f>
        <v>32046.5</v>
      </c>
      <c r="M145" s="141">
        <f t="shared" si="38"/>
        <v>58.722222222222221</v>
      </c>
      <c r="N145" s="141">
        <f t="shared" si="38"/>
        <v>22841.111111111109</v>
      </c>
      <c r="O145" s="141">
        <f t="shared" si="38"/>
        <v>229.22222222222223</v>
      </c>
      <c r="P145" s="141">
        <f t="shared" si="38"/>
        <v>8555.1666666666661</v>
      </c>
      <c r="Q145" s="141"/>
      <c r="R145" s="229"/>
    </row>
    <row r="146" spans="1:18" ht="41.25" customHeight="1" x14ac:dyDescent="0.15">
      <c r="A146" s="634" t="s">
        <v>70</v>
      </c>
      <c r="B146" s="608"/>
      <c r="C146" s="635"/>
      <c r="D146" s="410"/>
      <c r="E146" s="269"/>
      <c r="F146" s="227">
        <f t="shared" si="37"/>
        <v>8739.954545454546</v>
      </c>
      <c r="G146" s="141">
        <f t="shared" si="37"/>
        <v>828.40909090909088</v>
      </c>
      <c r="H146" s="141">
        <f t="shared" si="37"/>
        <v>14678.59090909091</v>
      </c>
      <c r="I146" s="228">
        <f t="shared" si="37"/>
        <v>27.590909090909093</v>
      </c>
      <c r="J146" s="141">
        <f t="shared" si="37"/>
        <v>1972.909090909091</v>
      </c>
      <c r="K146" s="228">
        <f t="shared" si="37"/>
        <v>20.454545454545457</v>
      </c>
      <c r="L146" s="141">
        <f t="shared" si="38"/>
        <v>26219.86363636364</v>
      </c>
      <c r="M146" s="141">
        <f t="shared" si="38"/>
        <v>48.045454545454547</v>
      </c>
      <c r="N146" s="141">
        <f t="shared" si="38"/>
        <v>18688.18181818182</v>
      </c>
      <c r="O146" s="141">
        <f t="shared" si="38"/>
        <v>187.54545454545453</v>
      </c>
      <c r="P146" s="141">
        <f t="shared" si="38"/>
        <v>6999.681818181818</v>
      </c>
      <c r="Q146" s="141"/>
      <c r="R146" s="229"/>
    </row>
    <row r="147" spans="1:18" ht="41.25" customHeight="1" thickBot="1" x14ac:dyDescent="0.2">
      <c r="A147" s="623" t="s">
        <v>357</v>
      </c>
      <c r="B147" s="624"/>
      <c r="C147" s="625"/>
      <c r="D147" s="230">
        <f>D122</f>
        <v>396</v>
      </c>
      <c r="E147" s="271">
        <f>E122</f>
        <v>6105</v>
      </c>
      <c r="F147" s="230">
        <f t="shared" si="37"/>
        <v>266052</v>
      </c>
      <c r="G147" s="231">
        <f t="shared" si="37"/>
        <v>25274</v>
      </c>
      <c r="H147" s="231">
        <f t="shared" si="37"/>
        <v>463054</v>
      </c>
      <c r="I147" s="232">
        <f t="shared" si="37"/>
        <v>491</v>
      </c>
      <c r="J147" s="232">
        <f t="shared" si="37"/>
        <v>61564</v>
      </c>
      <c r="K147" s="232">
        <f t="shared" si="37"/>
        <v>315</v>
      </c>
      <c r="L147" s="141">
        <f t="shared" si="38"/>
        <v>815944</v>
      </c>
      <c r="M147" s="232">
        <f t="shared" si="38"/>
        <v>806</v>
      </c>
      <c r="N147" s="232">
        <f t="shared" si="38"/>
        <v>570902</v>
      </c>
      <c r="O147" s="178">
        <f t="shared" si="38"/>
        <v>6001</v>
      </c>
      <c r="P147" s="178">
        <f t="shared" si="38"/>
        <v>227538</v>
      </c>
      <c r="Q147" s="231"/>
      <c r="R147" s="233"/>
    </row>
    <row r="148" spans="1:18" ht="41.25" customHeight="1" thickBot="1" x14ac:dyDescent="0.2">
      <c r="A148" s="626" t="s">
        <v>284</v>
      </c>
      <c r="B148" s="627"/>
      <c r="C148" s="628"/>
      <c r="D148" s="404">
        <f>D128+D133+D138+D143</f>
        <v>1530</v>
      </c>
      <c r="E148" s="272">
        <f>E128+E133+E138+E143</f>
        <v>17832</v>
      </c>
      <c r="F148" s="244">
        <f t="shared" ref="F148:Q148" si="39">F128+F133+F138+F143</f>
        <v>510553</v>
      </c>
      <c r="G148" s="245">
        <f t="shared" si="39"/>
        <v>68345</v>
      </c>
      <c r="H148" s="245">
        <f t="shared" si="39"/>
        <v>1300009</v>
      </c>
      <c r="I148" s="245">
        <f t="shared" si="39"/>
        <v>9648</v>
      </c>
      <c r="J148" s="245">
        <f t="shared" si="39"/>
        <v>244464</v>
      </c>
      <c r="K148" s="245">
        <f t="shared" si="39"/>
        <v>4432</v>
      </c>
      <c r="L148" s="245">
        <f>L128+L133+L138+L143</f>
        <v>2123371</v>
      </c>
      <c r="M148" s="245">
        <f t="shared" si="39"/>
        <v>14080</v>
      </c>
      <c r="N148" s="245">
        <f t="shared" si="39"/>
        <v>1686978</v>
      </c>
      <c r="O148" s="246">
        <f t="shared" si="39"/>
        <v>26270</v>
      </c>
      <c r="P148" s="245">
        <f t="shared" si="39"/>
        <v>524012</v>
      </c>
      <c r="Q148" s="245">
        <f t="shared" si="39"/>
        <v>3021314</v>
      </c>
      <c r="R148" s="247">
        <f>L148/Q148*100</f>
        <v>70.279719353897008</v>
      </c>
    </row>
    <row r="149" spans="1:18" ht="41.25" customHeight="1" x14ac:dyDescent="0.15">
      <c r="A149" s="629" t="s">
        <v>97</v>
      </c>
      <c r="B149" s="630"/>
      <c r="C149" s="631"/>
      <c r="D149" s="405"/>
      <c r="E149" s="273"/>
      <c r="F149" s="237">
        <f t="shared" ref="F149:K149" si="40">F148/$L$148*100</f>
        <v>24.044455726295595</v>
      </c>
      <c r="G149" s="236">
        <f t="shared" si="40"/>
        <v>3.2187027137509179</v>
      </c>
      <c r="H149" s="236">
        <f t="shared" si="40"/>
        <v>61.223827583592318</v>
      </c>
      <c r="I149" s="236">
        <f t="shared" si="40"/>
        <v>0.45437184552299148</v>
      </c>
      <c r="J149" s="236">
        <f t="shared" si="40"/>
        <v>11.513013976361172</v>
      </c>
      <c r="K149" s="236">
        <f t="shared" si="40"/>
        <v>0.20872471179082694</v>
      </c>
      <c r="L149" s="138"/>
      <c r="M149" s="138"/>
      <c r="N149" s="138"/>
      <c r="O149" s="138"/>
      <c r="P149" s="138"/>
      <c r="Q149" s="138"/>
      <c r="R149" s="238"/>
    </row>
    <row r="150" spans="1:18" ht="41.25" customHeight="1" x14ac:dyDescent="0.15">
      <c r="A150" s="632" t="s">
        <v>69</v>
      </c>
      <c r="B150" s="468"/>
      <c r="C150" s="543"/>
      <c r="D150" s="405"/>
      <c r="E150" s="273"/>
      <c r="F150" s="237">
        <f>F148/70</f>
        <v>7293.6142857142859</v>
      </c>
      <c r="G150" s="239">
        <f>G148/70</f>
        <v>976.35714285714289</v>
      </c>
      <c r="H150" s="239">
        <f t="shared" ref="H150:P150" si="41">H148/70</f>
        <v>18571.557142857142</v>
      </c>
      <c r="I150" s="239">
        <f t="shared" si="41"/>
        <v>137.82857142857142</v>
      </c>
      <c r="J150" s="239">
        <f t="shared" si="41"/>
        <v>3492.3428571428572</v>
      </c>
      <c r="K150" s="239">
        <f t="shared" si="41"/>
        <v>63.314285714285717</v>
      </c>
      <c r="L150" s="239">
        <f t="shared" si="41"/>
        <v>30333.871428571427</v>
      </c>
      <c r="M150" s="239">
        <f t="shared" si="41"/>
        <v>201.14285714285714</v>
      </c>
      <c r="N150" s="239">
        <f t="shared" si="41"/>
        <v>24099.685714285715</v>
      </c>
      <c r="O150" s="239">
        <f t="shared" si="41"/>
        <v>375.28571428571428</v>
      </c>
      <c r="P150" s="239">
        <f t="shared" si="41"/>
        <v>7485.8857142857141</v>
      </c>
      <c r="Q150" s="239"/>
      <c r="R150" s="238"/>
    </row>
    <row r="151" spans="1:18" ht="41.25" customHeight="1" x14ac:dyDescent="0.15">
      <c r="A151" s="632" t="s">
        <v>70</v>
      </c>
      <c r="B151" s="522"/>
      <c r="C151" s="633"/>
      <c r="D151" s="405"/>
      <c r="E151" s="273"/>
      <c r="F151" s="240">
        <f>F148/$D$148*18</f>
        <v>6006.5058823529407</v>
      </c>
      <c r="G151" s="239">
        <f t="shared" ref="G151:O151" si="42">G148/$D$148*18</f>
        <v>804.05882352941171</v>
      </c>
      <c r="H151" s="239">
        <f t="shared" si="42"/>
        <v>15294.223529411764</v>
      </c>
      <c r="I151" s="239">
        <f t="shared" si="42"/>
        <v>113.50588235294117</v>
      </c>
      <c r="J151" s="239">
        <f t="shared" si="42"/>
        <v>2876.0470588235294</v>
      </c>
      <c r="K151" s="239">
        <f t="shared" si="42"/>
        <v>52.141176470588235</v>
      </c>
      <c r="L151" s="239">
        <f t="shared" si="42"/>
        <v>24980.835294117649</v>
      </c>
      <c r="M151" s="239">
        <f t="shared" si="42"/>
        <v>165.64705882352939</v>
      </c>
      <c r="N151" s="239">
        <f t="shared" si="42"/>
        <v>19846.8</v>
      </c>
      <c r="O151" s="239">
        <f t="shared" si="42"/>
        <v>309.05882352941177</v>
      </c>
      <c r="P151" s="138">
        <f>P148/D148*18</f>
        <v>6164.8470588235296</v>
      </c>
      <c r="Q151" s="139"/>
      <c r="R151" s="241"/>
    </row>
    <row r="152" spans="1:18" ht="41.25" customHeight="1" thickBot="1" x14ac:dyDescent="0.2">
      <c r="A152" s="620" t="s">
        <v>357</v>
      </c>
      <c r="B152" s="621"/>
      <c r="C152" s="622"/>
      <c r="D152" s="437">
        <f>D147+D142+D137+D132</f>
        <v>1530</v>
      </c>
      <c r="E152" s="392">
        <f>E147+E142+E137+E132</f>
        <v>24329</v>
      </c>
      <c r="F152" s="393">
        <f>F147+F142+F137+F132</f>
        <v>715420</v>
      </c>
      <c r="G152" s="394">
        <f t="shared" ref="G152:O152" si="43">G147+G142+G137+G132</f>
        <v>95307</v>
      </c>
      <c r="H152" s="394">
        <f t="shared" si="43"/>
        <v>1866705</v>
      </c>
      <c r="I152" s="394">
        <f t="shared" si="43"/>
        <v>7645</v>
      </c>
      <c r="J152" s="394">
        <f t="shared" si="43"/>
        <v>343882</v>
      </c>
      <c r="K152" s="395">
        <f>K147+K142+K137+K132</f>
        <v>3360</v>
      </c>
      <c r="L152" s="394">
        <f>L147+L142+L137+L132</f>
        <v>3021314</v>
      </c>
      <c r="M152" s="394">
        <f t="shared" si="43"/>
        <v>11005</v>
      </c>
      <c r="N152" s="394">
        <f t="shared" si="43"/>
        <v>2360933</v>
      </c>
      <c r="O152" s="394">
        <f t="shared" si="43"/>
        <v>35446</v>
      </c>
      <c r="P152" s="396">
        <f>P147+P142+P137+P132</f>
        <v>774736</v>
      </c>
      <c r="Q152" s="242"/>
      <c r="R152" s="243"/>
    </row>
    <row r="153" spans="1:18" ht="46.5" customHeight="1" x14ac:dyDescent="0.15">
      <c r="A153" s="458"/>
      <c r="B153" s="459"/>
      <c r="C153" s="459"/>
      <c r="D153" s="459"/>
      <c r="E153" s="459"/>
      <c r="F153" s="459"/>
      <c r="G153" s="459"/>
      <c r="H153" s="459"/>
      <c r="I153" s="459"/>
      <c r="J153" s="459"/>
      <c r="K153" s="459"/>
      <c r="L153" s="459"/>
      <c r="M153" s="459"/>
      <c r="N153" s="459"/>
      <c r="O153" s="459"/>
      <c r="P153" s="459"/>
      <c r="Q153" s="459"/>
      <c r="R153" s="459"/>
    </row>
    <row r="154" spans="1:18" ht="18" customHeight="1" x14ac:dyDescent="0.15"/>
    <row r="155" spans="1:18" ht="18" customHeight="1" x14ac:dyDescent="0.15"/>
    <row r="156" spans="1:18" ht="18" customHeight="1" x14ac:dyDescent="0.15"/>
    <row r="157" spans="1:18" ht="18" customHeight="1" x14ac:dyDescent="0.15"/>
    <row r="158" spans="1:18" ht="18" customHeight="1" x14ac:dyDescent="0.15"/>
    <row r="159" spans="1:18" ht="18" customHeight="1" x14ac:dyDescent="0.15"/>
    <row r="160" spans="1:18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</sheetData>
  <mergeCells count="198">
    <mergeCell ref="A67:C67"/>
    <mergeCell ref="A71:C71"/>
    <mergeCell ref="A69:C69"/>
    <mergeCell ref="F64:R64"/>
    <mergeCell ref="Q63:R63"/>
    <mergeCell ref="A60:C60"/>
    <mergeCell ref="D64:D66"/>
    <mergeCell ref="R65:R66"/>
    <mergeCell ref="A63:P63"/>
    <mergeCell ref="A68:C68"/>
    <mergeCell ref="Q65:Q66"/>
    <mergeCell ref="P65:P66"/>
    <mergeCell ref="M65:M66"/>
    <mergeCell ref="O65:O66"/>
    <mergeCell ref="A61:C61"/>
    <mergeCell ref="F65:G65"/>
    <mergeCell ref="N65:N66"/>
    <mergeCell ref="H65:K65"/>
    <mergeCell ref="E64:E66"/>
    <mergeCell ref="A62:R62"/>
    <mergeCell ref="A90:C90"/>
    <mergeCell ref="A89:C89"/>
    <mergeCell ref="A92:P92"/>
    <mergeCell ref="H94:K94"/>
    <mergeCell ref="O94:O95"/>
    <mergeCell ref="F94:G94"/>
    <mergeCell ref="F93:R93"/>
    <mergeCell ref="R94:R95"/>
    <mergeCell ref="Q92:R92"/>
    <mergeCell ref="M94:M95"/>
    <mergeCell ref="Q94:Q95"/>
    <mergeCell ref="A91:R91"/>
    <mergeCell ref="A144:C144"/>
    <mergeCell ref="A121:C121"/>
    <mergeCell ref="A118:C118"/>
    <mergeCell ref="A97:C97"/>
    <mergeCell ref="A117:C117"/>
    <mergeCell ref="A114:C114"/>
    <mergeCell ref="A120:C120"/>
    <mergeCell ref="A107:C107"/>
    <mergeCell ref="A124:P124"/>
    <mergeCell ref="F126:G126"/>
    <mergeCell ref="M126:M127"/>
    <mergeCell ref="F125:R125"/>
    <mergeCell ref="Q126:Q127"/>
    <mergeCell ref="A113:C113"/>
    <mergeCell ref="A112:C112"/>
    <mergeCell ref="A105:C105"/>
    <mergeCell ref="A115:C115"/>
    <mergeCell ref="A116:C116"/>
    <mergeCell ref="A110:C110"/>
    <mergeCell ref="A119:C119"/>
    <mergeCell ref="A99:C99"/>
    <mergeCell ref="A100:C100"/>
    <mergeCell ref="P126:P127"/>
    <mergeCell ref="O126:O127"/>
    <mergeCell ref="A152:C152"/>
    <mergeCell ref="A147:C147"/>
    <mergeCell ref="A148:C148"/>
    <mergeCell ref="A149:C149"/>
    <mergeCell ref="A150:C150"/>
    <mergeCell ref="A151:C151"/>
    <mergeCell ref="A128:C128"/>
    <mergeCell ref="A131:C131"/>
    <mergeCell ref="A132:C132"/>
    <mergeCell ref="A129:C129"/>
    <mergeCell ref="A138:C138"/>
    <mergeCell ref="A135:C135"/>
    <mergeCell ref="A136:C136"/>
    <mergeCell ref="A133:C133"/>
    <mergeCell ref="A134:C134"/>
    <mergeCell ref="A130:C130"/>
    <mergeCell ref="A137:C137"/>
    <mergeCell ref="A146:C146"/>
    <mergeCell ref="A140:C140"/>
    <mergeCell ref="A145:C145"/>
    <mergeCell ref="A142:C142"/>
    <mergeCell ref="A143:C143"/>
    <mergeCell ref="A141:C141"/>
    <mergeCell ref="A139:C139"/>
    <mergeCell ref="H126:K126"/>
    <mergeCell ref="N94:N95"/>
    <mergeCell ref="Q124:R124"/>
    <mergeCell ref="P94:P95"/>
    <mergeCell ref="N126:N127"/>
    <mergeCell ref="A104:C104"/>
    <mergeCell ref="A102:C102"/>
    <mergeCell ref="A111:C111"/>
    <mergeCell ref="A103:C103"/>
    <mergeCell ref="A109:C109"/>
    <mergeCell ref="A106:C106"/>
    <mergeCell ref="A108:C108"/>
    <mergeCell ref="A98:C98"/>
    <mergeCell ref="A96:C96"/>
    <mergeCell ref="E125:E127"/>
    <mergeCell ref="R126:R127"/>
    <mergeCell ref="D125:D127"/>
    <mergeCell ref="A122:C122"/>
    <mergeCell ref="E93:E95"/>
    <mergeCell ref="D93:D95"/>
    <mergeCell ref="A101:C101"/>
    <mergeCell ref="A123:R123"/>
    <mergeCell ref="A85:C85"/>
    <mergeCell ref="A88:C88"/>
    <mergeCell ref="A75:C75"/>
    <mergeCell ref="A73:C73"/>
    <mergeCell ref="A70:C70"/>
    <mergeCell ref="A74:C74"/>
    <mergeCell ref="A86:C86"/>
    <mergeCell ref="A81:C81"/>
    <mergeCell ref="A76:C76"/>
    <mergeCell ref="A77:C77"/>
    <mergeCell ref="A82:C82"/>
    <mergeCell ref="A78:C78"/>
    <mergeCell ref="A83:C83"/>
    <mergeCell ref="A84:C84"/>
    <mergeCell ref="A80:C80"/>
    <mergeCell ref="A72:C72"/>
    <mergeCell ref="A87:C87"/>
    <mergeCell ref="A79:C79"/>
    <mergeCell ref="Q1:R1"/>
    <mergeCell ref="N3:N4"/>
    <mergeCell ref="R3:R4"/>
    <mergeCell ref="Q3:Q4"/>
    <mergeCell ref="A1:P1"/>
    <mergeCell ref="F2:R2"/>
    <mergeCell ref="E2:E4"/>
    <mergeCell ref="D2:D4"/>
    <mergeCell ref="A8:C8"/>
    <mergeCell ref="A7:C7"/>
    <mergeCell ref="H3:K3"/>
    <mergeCell ref="A6:C6"/>
    <mergeCell ref="F3:G3"/>
    <mergeCell ref="P3:P4"/>
    <mergeCell ref="M3:M4"/>
    <mergeCell ref="O3:O4"/>
    <mergeCell ref="A5:C5"/>
    <mergeCell ref="A9:C9"/>
    <mergeCell ref="A11:C11"/>
    <mergeCell ref="A47:C47"/>
    <mergeCell ref="A18:C18"/>
    <mergeCell ref="A21:C21"/>
    <mergeCell ref="A19:C19"/>
    <mergeCell ref="A10:C10"/>
    <mergeCell ref="A24:C24"/>
    <mergeCell ref="A29:C29"/>
    <mergeCell ref="A25:C25"/>
    <mergeCell ref="A31:C31"/>
    <mergeCell ref="A28:C28"/>
    <mergeCell ref="A26:C26"/>
    <mergeCell ref="A14:C14"/>
    <mergeCell ref="A16:C16"/>
    <mergeCell ref="A15:C15"/>
    <mergeCell ref="A22:C22"/>
    <mergeCell ref="A37:C37"/>
    <mergeCell ref="A12:C12"/>
    <mergeCell ref="A46:C46"/>
    <mergeCell ref="A30:C30"/>
    <mergeCell ref="A42:C42"/>
    <mergeCell ref="A27:C27"/>
    <mergeCell ref="A23:C23"/>
    <mergeCell ref="A17:C17"/>
    <mergeCell ref="A13:C13"/>
    <mergeCell ref="A41:C41"/>
    <mergeCell ref="A52:C52"/>
    <mergeCell ref="A43:C43"/>
    <mergeCell ref="A38:C38"/>
    <mergeCell ref="A44:C44"/>
    <mergeCell ref="A39:C39"/>
    <mergeCell ref="A40:C40"/>
    <mergeCell ref="A50:C50"/>
    <mergeCell ref="A51:C51"/>
    <mergeCell ref="A49:C49"/>
    <mergeCell ref="A48:C48"/>
    <mergeCell ref="A153:R153"/>
    <mergeCell ref="A20:C20"/>
    <mergeCell ref="Q33:R33"/>
    <mergeCell ref="Q35:Q36"/>
    <mergeCell ref="P35:P36"/>
    <mergeCell ref="H35:K35"/>
    <mergeCell ref="M35:M36"/>
    <mergeCell ref="R35:R36"/>
    <mergeCell ref="E34:E36"/>
    <mergeCell ref="A45:C45"/>
    <mergeCell ref="F34:R34"/>
    <mergeCell ref="A32:R32"/>
    <mergeCell ref="A55:C55"/>
    <mergeCell ref="A53:C53"/>
    <mergeCell ref="A54:C54"/>
    <mergeCell ref="A57:C57"/>
    <mergeCell ref="A58:C58"/>
    <mergeCell ref="A59:C59"/>
    <mergeCell ref="A56:C56"/>
    <mergeCell ref="O35:O36"/>
    <mergeCell ref="A33:P33"/>
    <mergeCell ref="F35:G35"/>
    <mergeCell ref="D34:D36"/>
    <mergeCell ref="N35:N36"/>
  </mergeCells>
  <phoneticPr fontId="4"/>
  <printOptions gridLinesSet="0"/>
  <pageMargins left="0.19685039370078741" right="7.874015748031496E-2" top="0.19685039370078741" bottom="0.19685039370078741" header="0.19685039370078741" footer="0.19685039370078741"/>
  <pageSetup paperSize="9" scale="63" pageOrder="overThenDown" orientation="portrait" r:id="rId1"/>
  <headerFooter alignWithMargins="0"/>
  <rowBreaks count="4" manualBreakCount="4">
    <brk id="32" max="17" man="1"/>
    <brk id="62" max="16383" man="1"/>
    <brk id="91" max="17" man="1"/>
    <brk id="123" max="17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99"/>
  </sheetPr>
  <dimension ref="A1:AC124"/>
  <sheetViews>
    <sheetView view="pageBreakPreview" zoomScale="82" zoomScaleNormal="96" zoomScaleSheetLayoutView="82" workbookViewId="0">
      <selection activeCell="S9" sqref="S9"/>
    </sheetView>
  </sheetViews>
  <sheetFormatPr defaultRowHeight="13.5" x14ac:dyDescent="0.15"/>
  <cols>
    <col min="1" max="1" width="14.5" customWidth="1"/>
    <col min="2" max="2" width="6.625" customWidth="1"/>
    <col min="3" max="3" width="10.125" customWidth="1"/>
    <col min="4" max="4" width="6.625" customWidth="1"/>
    <col min="5" max="5" width="10.125" customWidth="1"/>
    <col min="6" max="6" width="6.625" customWidth="1"/>
    <col min="7" max="7" width="10.125" customWidth="1"/>
    <col min="8" max="8" width="6.625" customWidth="1"/>
    <col min="9" max="9" width="10.125" customWidth="1"/>
    <col min="10" max="10" width="6.625" customWidth="1"/>
    <col min="11" max="11" width="10.125" customWidth="1"/>
    <col min="12" max="12" width="6.625" customWidth="1"/>
    <col min="13" max="13" width="10.125" customWidth="1"/>
    <col min="14" max="14" width="6.625" customWidth="1"/>
    <col min="15" max="15" width="10.125" customWidth="1"/>
    <col min="16" max="16" width="6.625" customWidth="1"/>
    <col min="17" max="17" width="10.125" customWidth="1"/>
    <col min="18" max="18" width="6.625" customWidth="1"/>
    <col min="19" max="19" width="10.125" customWidth="1"/>
    <col min="20" max="20" width="6.625" customWidth="1"/>
    <col min="21" max="21" width="10.125" customWidth="1"/>
    <col min="22" max="22" width="6.625" customWidth="1"/>
    <col min="23" max="23" width="10.125" customWidth="1"/>
    <col min="24" max="24" width="6.625" customWidth="1"/>
    <col min="25" max="25" width="10.125" customWidth="1"/>
    <col min="26" max="26" width="7.625" customWidth="1"/>
    <col min="27" max="27" width="12.75" customWidth="1"/>
  </cols>
  <sheetData>
    <row r="1" spans="1:27" ht="41.25" customHeight="1" x14ac:dyDescent="0.15">
      <c r="C1" t="s">
        <v>294</v>
      </c>
      <c r="E1" t="s">
        <v>294</v>
      </c>
      <c r="G1" t="s">
        <v>294</v>
      </c>
      <c r="I1" t="s">
        <v>294</v>
      </c>
      <c r="K1" t="s">
        <v>294</v>
      </c>
      <c r="M1" t="s">
        <v>294</v>
      </c>
      <c r="O1" t="s">
        <v>294</v>
      </c>
      <c r="Q1" t="s">
        <v>294</v>
      </c>
      <c r="S1" t="s">
        <v>294</v>
      </c>
      <c r="U1" t="s">
        <v>294</v>
      </c>
      <c r="W1" t="s">
        <v>294</v>
      </c>
      <c r="Y1" t="s">
        <v>294</v>
      </c>
    </row>
    <row r="2" spans="1:27" ht="41.25" customHeight="1" x14ac:dyDescent="0.15">
      <c r="A2" s="279"/>
      <c r="B2" s="644" t="s">
        <v>226</v>
      </c>
      <c r="C2" s="440" t="s">
        <v>286</v>
      </c>
      <c r="D2" s="646" t="s">
        <v>226</v>
      </c>
      <c r="E2" s="440" t="s">
        <v>286</v>
      </c>
      <c r="F2" s="646" t="s">
        <v>226</v>
      </c>
      <c r="G2" s="440" t="s">
        <v>286</v>
      </c>
      <c r="H2" s="646" t="s">
        <v>226</v>
      </c>
      <c r="I2" s="443" t="s">
        <v>359</v>
      </c>
      <c r="J2" s="646" t="s">
        <v>226</v>
      </c>
      <c r="K2" s="443" t="s">
        <v>359</v>
      </c>
      <c r="L2" s="646" t="s">
        <v>226</v>
      </c>
      <c r="M2" s="443" t="s">
        <v>359</v>
      </c>
      <c r="N2" s="646" t="s">
        <v>226</v>
      </c>
      <c r="O2" s="443" t="s">
        <v>359</v>
      </c>
      <c r="P2" s="646" t="s">
        <v>226</v>
      </c>
      <c r="Q2" s="443" t="s">
        <v>359</v>
      </c>
      <c r="R2" s="646" t="s">
        <v>226</v>
      </c>
      <c r="S2" s="443" t="s">
        <v>359</v>
      </c>
      <c r="T2" s="646" t="s">
        <v>226</v>
      </c>
      <c r="U2" s="443" t="s">
        <v>359</v>
      </c>
      <c r="V2" s="646" t="s">
        <v>226</v>
      </c>
      <c r="W2" s="443" t="s">
        <v>359</v>
      </c>
      <c r="X2" s="646" t="s">
        <v>226</v>
      </c>
      <c r="Y2" s="443" t="s">
        <v>359</v>
      </c>
      <c r="Z2" s="648" t="s">
        <v>227</v>
      </c>
      <c r="AA2" s="650" t="s">
        <v>228</v>
      </c>
    </row>
    <row r="3" spans="1:27" ht="41.25" customHeight="1" thickBot="1" x14ac:dyDescent="0.2">
      <c r="A3" s="442" t="s">
        <v>295</v>
      </c>
      <c r="B3" s="645"/>
      <c r="C3" s="303" t="s">
        <v>194</v>
      </c>
      <c r="D3" s="647"/>
      <c r="E3" s="282" t="s">
        <v>176</v>
      </c>
      <c r="F3" s="647"/>
      <c r="G3" s="282" t="s">
        <v>195</v>
      </c>
      <c r="H3" s="647"/>
      <c r="I3" s="282" t="s">
        <v>177</v>
      </c>
      <c r="J3" s="647"/>
      <c r="K3" s="282" t="s">
        <v>178</v>
      </c>
      <c r="L3" s="647"/>
      <c r="M3" s="282" t="s">
        <v>179</v>
      </c>
      <c r="N3" s="647"/>
      <c r="O3" s="282" t="s">
        <v>180</v>
      </c>
      <c r="P3" s="647"/>
      <c r="Q3" s="282" t="s">
        <v>181</v>
      </c>
      <c r="R3" s="647"/>
      <c r="S3" s="282" t="s">
        <v>182</v>
      </c>
      <c r="T3" s="647"/>
      <c r="U3" s="282" t="s">
        <v>183</v>
      </c>
      <c r="V3" s="647"/>
      <c r="W3" s="282" t="s">
        <v>184</v>
      </c>
      <c r="X3" s="647"/>
      <c r="Y3" s="282" t="s">
        <v>185</v>
      </c>
      <c r="Z3" s="649"/>
      <c r="AA3" s="651"/>
    </row>
    <row r="4" spans="1:27" ht="41.25" customHeight="1" x14ac:dyDescent="0.15">
      <c r="A4" s="280" t="s">
        <v>196</v>
      </c>
      <c r="B4" s="222">
        <v>642</v>
      </c>
      <c r="C4" s="304">
        <v>63157</v>
      </c>
      <c r="D4" s="305">
        <v>523</v>
      </c>
      <c r="E4" s="274">
        <v>49164</v>
      </c>
      <c r="F4" s="305">
        <v>640</v>
      </c>
      <c r="G4" s="274">
        <v>75275</v>
      </c>
      <c r="H4" s="305">
        <v>645</v>
      </c>
      <c r="I4" s="274">
        <v>75165</v>
      </c>
      <c r="J4" s="305">
        <v>643</v>
      </c>
      <c r="K4" s="274">
        <v>80841</v>
      </c>
      <c r="L4" s="305">
        <v>623</v>
      </c>
      <c r="M4" s="274">
        <v>71515</v>
      </c>
      <c r="N4" s="305">
        <v>668</v>
      </c>
      <c r="O4" s="274">
        <v>70215</v>
      </c>
      <c r="P4" s="305">
        <v>632</v>
      </c>
      <c r="Q4" s="274">
        <v>59244</v>
      </c>
      <c r="R4" s="305">
        <v>635</v>
      </c>
      <c r="S4" s="274">
        <v>69586</v>
      </c>
      <c r="T4" s="305"/>
      <c r="U4" s="274"/>
      <c r="V4" s="305"/>
      <c r="W4" s="274"/>
      <c r="X4" s="305"/>
      <c r="Y4" s="274"/>
      <c r="Z4" s="306">
        <f t="shared" ref="Z4:AA7" si="0">B4+D4+F4+H4+J4+L4+N4+P4+R4+T4+V4+X4</f>
        <v>5651</v>
      </c>
      <c r="AA4" s="428">
        <f t="shared" si="0"/>
        <v>614162</v>
      </c>
    </row>
    <row r="5" spans="1:27" ht="41.25" customHeight="1" x14ac:dyDescent="0.15">
      <c r="A5" s="280" t="s">
        <v>197</v>
      </c>
      <c r="B5" s="222">
        <v>423</v>
      </c>
      <c r="C5" s="304">
        <v>38995</v>
      </c>
      <c r="D5" s="305">
        <v>319</v>
      </c>
      <c r="E5" s="274">
        <v>29439</v>
      </c>
      <c r="F5" s="305">
        <v>426</v>
      </c>
      <c r="G5" s="274">
        <v>53207</v>
      </c>
      <c r="H5" s="305">
        <v>432</v>
      </c>
      <c r="I5" s="274">
        <v>59897</v>
      </c>
      <c r="J5" s="305">
        <v>438</v>
      </c>
      <c r="K5" s="274">
        <v>62280</v>
      </c>
      <c r="L5" s="305">
        <v>431</v>
      </c>
      <c r="M5" s="274">
        <v>59013</v>
      </c>
      <c r="N5" s="305">
        <v>459</v>
      </c>
      <c r="O5" s="274">
        <v>61116</v>
      </c>
      <c r="P5" s="305">
        <v>449</v>
      </c>
      <c r="Q5" s="274">
        <v>50697</v>
      </c>
      <c r="R5" s="305">
        <v>442</v>
      </c>
      <c r="S5" s="274">
        <v>57023</v>
      </c>
      <c r="T5" s="305"/>
      <c r="U5" s="274"/>
      <c r="V5" s="305"/>
      <c r="W5" s="274"/>
      <c r="X5" s="305"/>
      <c r="Y5" s="274"/>
      <c r="Z5" s="306">
        <f t="shared" si="0"/>
        <v>3819</v>
      </c>
      <c r="AA5" s="274">
        <f t="shared" si="0"/>
        <v>471667</v>
      </c>
    </row>
    <row r="6" spans="1:27" ht="41.25" customHeight="1" x14ac:dyDescent="0.15">
      <c r="A6" s="280" t="s">
        <v>198</v>
      </c>
      <c r="B6" s="222">
        <v>431</v>
      </c>
      <c r="C6" s="304">
        <v>48553</v>
      </c>
      <c r="D6" s="305">
        <v>366</v>
      </c>
      <c r="E6" s="274">
        <v>38432</v>
      </c>
      <c r="F6" s="305">
        <v>435</v>
      </c>
      <c r="G6" s="274">
        <v>54945</v>
      </c>
      <c r="H6" s="305">
        <v>435</v>
      </c>
      <c r="I6" s="274">
        <v>57050</v>
      </c>
      <c r="J6" s="305">
        <v>433</v>
      </c>
      <c r="K6" s="274">
        <v>57826</v>
      </c>
      <c r="L6" s="305">
        <v>426</v>
      </c>
      <c r="M6" s="274">
        <v>51620</v>
      </c>
      <c r="N6" s="305">
        <v>450</v>
      </c>
      <c r="O6" s="274">
        <v>53095</v>
      </c>
      <c r="P6" s="305">
        <v>427</v>
      </c>
      <c r="Q6" s="274">
        <v>47012</v>
      </c>
      <c r="R6" s="305">
        <v>436</v>
      </c>
      <c r="S6" s="274">
        <v>52172</v>
      </c>
      <c r="T6" s="305"/>
      <c r="U6" s="274"/>
      <c r="V6" s="305"/>
      <c r="W6" s="274"/>
      <c r="X6" s="305"/>
      <c r="Y6" s="274"/>
      <c r="Z6" s="306">
        <f t="shared" si="0"/>
        <v>3839</v>
      </c>
      <c r="AA6" s="274">
        <f t="shared" si="0"/>
        <v>460705</v>
      </c>
    </row>
    <row r="7" spans="1:27" ht="41.25" customHeight="1" thickBot="1" x14ac:dyDescent="0.2">
      <c r="A7" s="281" t="s">
        <v>199</v>
      </c>
      <c r="B7" s="307">
        <v>522</v>
      </c>
      <c r="C7" s="308">
        <v>64866</v>
      </c>
      <c r="D7" s="309">
        <v>498</v>
      </c>
      <c r="E7" s="275">
        <v>56214</v>
      </c>
      <c r="F7" s="309">
        <v>533</v>
      </c>
      <c r="G7" s="275">
        <v>70212</v>
      </c>
      <c r="H7" s="309">
        <v>501</v>
      </c>
      <c r="I7" s="275">
        <v>70478</v>
      </c>
      <c r="J7" s="309">
        <v>500</v>
      </c>
      <c r="K7" s="275">
        <v>70618</v>
      </c>
      <c r="L7" s="309">
        <v>487</v>
      </c>
      <c r="M7" s="275">
        <v>66610</v>
      </c>
      <c r="N7" s="309">
        <v>511</v>
      </c>
      <c r="O7" s="275">
        <v>61050</v>
      </c>
      <c r="P7" s="309">
        <v>470</v>
      </c>
      <c r="Q7" s="275">
        <v>50802</v>
      </c>
      <c r="R7" s="309">
        <v>501</v>
      </c>
      <c r="S7" s="275">
        <v>65987</v>
      </c>
      <c r="T7" s="309"/>
      <c r="U7" s="275"/>
      <c r="V7" s="309"/>
      <c r="W7" s="275"/>
      <c r="X7" s="309"/>
      <c r="Y7" s="275"/>
      <c r="Z7" s="427">
        <f t="shared" si="0"/>
        <v>4523</v>
      </c>
      <c r="AA7" s="275">
        <f t="shared" si="0"/>
        <v>576837</v>
      </c>
    </row>
    <row r="8" spans="1:27" ht="41.25" customHeight="1" x14ac:dyDescent="0.15">
      <c r="A8" s="280" t="s">
        <v>4</v>
      </c>
      <c r="B8" s="222">
        <f>SUM(B4:B7)</f>
        <v>2018</v>
      </c>
      <c r="C8" s="304">
        <f>SUM(C4:C7)</f>
        <v>215571</v>
      </c>
      <c r="D8" s="222">
        <f>SUM(D4:D7)</f>
        <v>1706</v>
      </c>
      <c r="E8" s="304">
        <f>SUM(E4:E7)</f>
        <v>173249</v>
      </c>
      <c r="F8" s="222">
        <f t="shared" ref="F8:Y8" si="1">SUM(F4:F7)</f>
        <v>2034</v>
      </c>
      <c r="G8" s="304">
        <f t="shared" si="1"/>
        <v>253639</v>
      </c>
      <c r="H8" s="222">
        <f t="shared" si="1"/>
        <v>2013</v>
      </c>
      <c r="I8" s="304">
        <f t="shared" si="1"/>
        <v>262590</v>
      </c>
      <c r="J8" s="222">
        <f t="shared" si="1"/>
        <v>2014</v>
      </c>
      <c r="K8" s="304">
        <f t="shared" si="1"/>
        <v>271565</v>
      </c>
      <c r="L8" s="222">
        <f t="shared" si="1"/>
        <v>1967</v>
      </c>
      <c r="M8" s="304">
        <f t="shared" si="1"/>
        <v>248758</v>
      </c>
      <c r="N8" s="222">
        <f t="shared" si="1"/>
        <v>2088</v>
      </c>
      <c r="O8" s="304">
        <f t="shared" si="1"/>
        <v>245476</v>
      </c>
      <c r="P8" s="222">
        <f t="shared" si="1"/>
        <v>1978</v>
      </c>
      <c r="Q8" s="304">
        <f t="shared" si="1"/>
        <v>207755</v>
      </c>
      <c r="R8" s="222">
        <f t="shared" si="1"/>
        <v>2014</v>
      </c>
      <c r="S8" s="304">
        <f t="shared" si="1"/>
        <v>244768</v>
      </c>
      <c r="T8" s="222">
        <f t="shared" si="1"/>
        <v>0</v>
      </c>
      <c r="U8" s="304">
        <f t="shared" si="1"/>
        <v>0</v>
      </c>
      <c r="V8" s="222">
        <f t="shared" si="1"/>
        <v>0</v>
      </c>
      <c r="W8" s="304">
        <f t="shared" si="1"/>
        <v>0</v>
      </c>
      <c r="X8" s="222">
        <f t="shared" si="1"/>
        <v>0</v>
      </c>
      <c r="Y8" s="304">
        <f t="shared" si="1"/>
        <v>0</v>
      </c>
      <c r="Z8" s="306">
        <f>SUM(Z4:Z7)</f>
        <v>17832</v>
      </c>
      <c r="AA8" s="274">
        <f>SUM(AA4:AA7)</f>
        <v>2123371</v>
      </c>
    </row>
    <row r="9" spans="1:27" ht="41.25" customHeight="1" x14ac:dyDescent="0.15">
      <c r="A9" s="311"/>
      <c r="B9" s="222"/>
      <c r="C9" s="409"/>
      <c r="D9" s="222"/>
      <c r="E9" s="409"/>
      <c r="F9" s="222"/>
      <c r="G9" s="409"/>
      <c r="H9" s="222"/>
      <c r="I9" s="409"/>
      <c r="J9" s="222"/>
      <c r="K9" s="409"/>
      <c r="L9" s="222"/>
      <c r="M9" s="409"/>
      <c r="N9" s="222"/>
      <c r="O9" s="409"/>
      <c r="P9" s="222"/>
      <c r="Q9" s="409"/>
      <c r="R9" s="222"/>
      <c r="S9" s="409"/>
      <c r="T9" s="222"/>
      <c r="U9" s="409"/>
      <c r="V9" s="222"/>
      <c r="W9" s="409"/>
      <c r="X9" s="222"/>
      <c r="Y9" s="409"/>
      <c r="Z9" s="409"/>
      <c r="AA9" s="274"/>
    </row>
    <row r="10" spans="1:27" ht="41.25" customHeight="1" x14ac:dyDescent="0.15">
      <c r="C10" t="s">
        <v>279</v>
      </c>
      <c r="E10" t="s">
        <v>279</v>
      </c>
      <c r="G10" t="s">
        <v>279</v>
      </c>
      <c r="I10" t="s">
        <v>279</v>
      </c>
      <c r="K10" t="s">
        <v>279</v>
      </c>
      <c r="M10" t="s">
        <v>279</v>
      </c>
      <c r="O10" t="s">
        <v>279</v>
      </c>
      <c r="Q10" t="s">
        <v>279</v>
      </c>
      <c r="S10" t="s">
        <v>279</v>
      </c>
      <c r="U10" t="s">
        <v>279</v>
      </c>
      <c r="W10" t="s">
        <v>279</v>
      </c>
      <c r="Y10" t="s">
        <v>279</v>
      </c>
    </row>
    <row r="11" spans="1:27" ht="41.25" customHeight="1" x14ac:dyDescent="0.15">
      <c r="A11" s="279"/>
      <c r="B11" s="644" t="s">
        <v>226</v>
      </c>
      <c r="C11" s="439" t="s">
        <v>280</v>
      </c>
      <c r="D11" s="646" t="s">
        <v>226</v>
      </c>
      <c r="E11" s="439" t="s">
        <v>280</v>
      </c>
      <c r="F11" s="646" t="s">
        <v>226</v>
      </c>
      <c r="G11" s="440" t="s">
        <v>286</v>
      </c>
      <c r="H11" s="646" t="s">
        <v>226</v>
      </c>
      <c r="I11" s="440" t="s">
        <v>286</v>
      </c>
      <c r="J11" s="646" t="s">
        <v>226</v>
      </c>
      <c r="K11" s="440" t="s">
        <v>286</v>
      </c>
      <c r="L11" s="646" t="s">
        <v>226</v>
      </c>
      <c r="M11" s="440" t="s">
        <v>286</v>
      </c>
      <c r="N11" s="646" t="s">
        <v>226</v>
      </c>
      <c r="O11" s="440" t="s">
        <v>286</v>
      </c>
      <c r="P11" s="646" t="s">
        <v>226</v>
      </c>
      <c r="Q11" s="440" t="s">
        <v>286</v>
      </c>
      <c r="R11" s="646" t="s">
        <v>226</v>
      </c>
      <c r="S11" s="440" t="s">
        <v>286</v>
      </c>
      <c r="T11" s="646" t="s">
        <v>226</v>
      </c>
      <c r="U11" s="440" t="s">
        <v>286</v>
      </c>
      <c r="V11" s="646" t="s">
        <v>226</v>
      </c>
      <c r="W11" s="440" t="s">
        <v>286</v>
      </c>
      <c r="X11" s="646" t="s">
        <v>226</v>
      </c>
      <c r="Y11" s="440" t="s">
        <v>286</v>
      </c>
      <c r="Z11" s="648" t="s">
        <v>227</v>
      </c>
      <c r="AA11" s="650" t="s">
        <v>228</v>
      </c>
    </row>
    <row r="12" spans="1:27" ht="41.25" customHeight="1" thickBot="1" x14ac:dyDescent="0.2">
      <c r="A12" s="438" t="s">
        <v>278</v>
      </c>
      <c r="B12" s="645"/>
      <c r="C12" s="303" t="s">
        <v>194</v>
      </c>
      <c r="D12" s="647"/>
      <c r="E12" s="282" t="s">
        <v>176</v>
      </c>
      <c r="F12" s="647"/>
      <c r="G12" s="282" t="s">
        <v>195</v>
      </c>
      <c r="H12" s="647"/>
      <c r="I12" s="282" t="s">
        <v>177</v>
      </c>
      <c r="J12" s="647"/>
      <c r="K12" s="282" t="s">
        <v>178</v>
      </c>
      <c r="L12" s="647"/>
      <c r="M12" s="282" t="s">
        <v>179</v>
      </c>
      <c r="N12" s="647"/>
      <c r="O12" s="282" t="s">
        <v>180</v>
      </c>
      <c r="P12" s="647"/>
      <c r="Q12" s="282" t="s">
        <v>181</v>
      </c>
      <c r="R12" s="647"/>
      <c r="S12" s="282" t="s">
        <v>182</v>
      </c>
      <c r="T12" s="647"/>
      <c r="U12" s="282" t="s">
        <v>183</v>
      </c>
      <c r="V12" s="647"/>
      <c r="W12" s="282" t="s">
        <v>184</v>
      </c>
      <c r="X12" s="647"/>
      <c r="Y12" s="282" t="s">
        <v>185</v>
      </c>
      <c r="Z12" s="649"/>
      <c r="AA12" s="651"/>
    </row>
    <row r="13" spans="1:27" ht="41.25" customHeight="1" x14ac:dyDescent="0.15">
      <c r="A13" s="280" t="s">
        <v>196</v>
      </c>
      <c r="B13" s="222">
        <v>649</v>
      </c>
      <c r="C13" s="304">
        <v>60792</v>
      </c>
      <c r="D13" s="305">
        <v>559</v>
      </c>
      <c r="E13" s="274">
        <v>55484</v>
      </c>
      <c r="F13" s="305">
        <v>674</v>
      </c>
      <c r="G13" s="274">
        <v>74143</v>
      </c>
      <c r="H13" s="305">
        <v>650</v>
      </c>
      <c r="I13" s="274">
        <v>75718</v>
      </c>
      <c r="J13" s="305">
        <v>670</v>
      </c>
      <c r="K13" s="274">
        <v>81851</v>
      </c>
      <c r="L13" s="305">
        <v>627</v>
      </c>
      <c r="M13" s="274">
        <v>66351</v>
      </c>
      <c r="N13" s="305">
        <v>672</v>
      </c>
      <c r="O13" s="274">
        <v>77275</v>
      </c>
      <c r="P13" s="305">
        <v>666</v>
      </c>
      <c r="Q13" s="274">
        <v>67456</v>
      </c>
      <c r="R13" s="305">
        <v>644</v>
      </c>
      <c r="S13" s="274">
        <v>74677</v>
      </c>
      <c r="T13" s="305">
        <v>677</v>
      </c>
      <c r="U13" s="274">
        <v>86308</v>
      </c>
      <c r="V13" s="305">
        <v>656</v>
      </c>
      <c r="W13" s="274">
        <v>87785</v>
      </c>
      <c r="X13" s="305">
        <v>674</v>
      </c>
      <c r="Y13" s="274">
        <v>79198</v>
      </c>
      <c r="Z13" s="306">
        <f t="shared" ref="Z13:AA16" si="2">B13+D13+F13+H13+J13+L13+N13+P13+R13+T13+V13+X13</f>
        <v>7818</v>
      </c>
      <c r="AA13" s="428">
        <f t="shared" si="2"/>
        <v>887038</v>
      </c>
    </row>
    <row r="14" spans="1:27" ht="41.25" customHeight="1" x14ac:dyDescent="0.15">
      <c r="A14" s="280" t="s">
        <v>197</v>
      </c>
      <c r="B14" s="222">
        <v>408</v>
      </c>
      <c r="C14" s="304">
        <v>35198</v>
      </c>
      <c r="D14" s="305">
        <v>337</v>
      </c>
      <c r="E14" s="274">
        <v>30482</v>
      </c>
      <c r="F14" s="305">
        <v>461</v>
      </c>
      <c r="G14" s="274">
        <v>54011</v>
      </c>
      <c r="H14" s="305">
        <v>442</v>
      </c>
      <c r="I14" s="274">
        <v>60639</v>
      </c>
      <c r="J14" s="305">
        <v>460</v>
      </c>
      <c r="K14" s="274">
        <v>62097</v>
      </c>
      <c r="L14" s="305">
        <v>438</v>
      </c>
      <c r="M14" s="274">
        <v>53115</v>
      </c>
      <c r="N14" s="305">
        <v>465</v>
      </c>
      <c r="O14" s="274">
        <v>64950</v>
      </c>
      <c r="P14" s="305">
        <v>458</v>
      </c>
      <c r="Q14" s="274">
        <v>55268</v>
      </c>
      <c r="R14" s="305">
        <v>441</v>
      </c>
      <c r="S14" s="274">
        <v>60365</v>
      </c>
      <c r="T14" s="305">
        <v>461</v>
      </c>
      <c r="U14" s="274">
        <v>67258</v>
      </c>
      <c r="V14" s="305">
        <v>438</v>
      </c>
      <c r="W14" s="274">
        <v>66373</v>
      </c>
      <c r="X14" s="305">
        <v>460</v>
      </c>
      <c r="Y14" s="274">
        <v>57304</v>
      </c>
      <c r="Z14" s="306">
        <f t="shared" si="2"/>
        <v>5269</v>
      </c>
      <c r="AA14" s="274">
        <f t="shared" si="2"/>
        <v>667060</v>
      </c>
    </row>
    <row r="15" spans="1:27" ht="41.25" customHeight="1" x14ac:dyDescent="0.15">
      <c r="A15" s="280" t="s">
        <v>198</v>
      </c>
      <c r="B15" s="222">
        <v>462</v>
      </c>
      <c r="C15" s="304">
        <v>53354</v>
      </c>
      <c r="D15" s="305">
        <v>390</v>
      </c>
      <c r="E15" s="274">
        <v>45640</v>
      </c>
      <c r="F15" s="305">
        <v>457</v>
      </c>
      <c r="G15" s="274">
        <v>55338</v>
      </c>
      <c r="H15" s="305">
        <v>440</v>
      </c>
      <c r="I15" s="274">
        <v>56813</v>
      </c>
      <c r="J15" s="305">
        <v>457</v>
      </c>
      <c r="K15" s="274">
        <v>59050</v>
      </c>
      <c r="L15" s="305">
        <v>429</v>
      </c>
      <c r="M15" s="274">
        <v>49680</v>
      </c>
      <c r="N15" s="305">
        <v>459</v>
      </c>
      <c r="O15" s="274">
        <v>57840</v>
      </c>
      <c r="P15" s="305">
        <v>435</v>
      </c>
      <c r="Q15" s="274">
        <v>51611</v>
      </c>
      <c r="R15" s="305">
        <v>438</v>
      </c>
      <c r="S15" s="274">
        <v>56943</v>
      </c>
      <c r="T15" s="305">
        <v>457</v>
      </c>
      <c r="U15" s="274">
        <v>62312</v>
      </c>
      <c r="V15" s="305">
        <v>439</v>
      </c>
      <c r="W15" s="274">
        <v>60035</v>
      </c>
      <c r="X15" s="305">
        <v>455</v>
      </c>
      <c r="Y15" s="274">
        <v>57837</v>
      </c>
      <c r="Z15" s="306">
        <f t="shared" si="2"/>
        <v>5318</v>
      </c>
      <c r="AA15" s="274">
        <f t="shared" si="2"/>
        <v>666453</v>
      </c>
    </row>
    <row r="16" spans="1:27" ht="41.25" customHeight="1" thickBot="1" x14ac:dyDescent="0.2">
      <c r="A16" s="281" t="s">
        <v>199</v>
      </c>
      <c r="B16" s="307">
        <v>524</v>
      </c>
      <c r="C16" s="308">
        <v>63741</v>
      </c>
      <c r="D16" s="309">
        <v>478</v>
      </c>
      <c r="E16" s="275">
        <v>59127</v>
      </c>
      <c r="F16" s="309">
        <v>550</v>
      </c>
      <c r="G16" s="275">
        <v>71921</v>
      </c>
      <c r="H16" s="309">
        <v>525</v>
      </c>
      <c r="I16" s="275">
        <v>71818</v>
      </c>
      <c r="J16" s="309">
        <v>549</v>
      </c>
      <c r="K16" s="275">
        <v>78100</v>
      </c>
      <c r="L16" s="309">
        <v>518</v>
      </c>
      <c r="M16" s="275">
        <v>67227</v>
      </c>
      <c r="N16" s="309">
        <v>547</v>
      </c>
      <c r="O16" s="275">
        <v>72591</v>
      </c>
      <c r="P16" s="309">
        <v>528</v>
      </c>
      <c r="Q16" s="275">
        <v>59864</v>
      </c>
      <c r="R16" s="309">
        <v>532</v>
      </c>
      <c r="S16" s="275">
        <v>70766</v>
      </c>
      <c r="T16" s="309">
        <v>549</v>
      </c>
      <c r="U16" s="275">
        <v>78965</v>
      </c>
      <c r="V16" s="309">
        <v>530</v>
      </c>
      <c r="W16" s="275">
        <v>79728</v>
      </c>
      <c r="X16" s="309">
        <v>548</v>
      </c>
      <c r="Y16" s="275">
        <v>77234</v>
      </c>
      <c r="Z16" s="427">
        <f t="shared" si="2"/>
        <v>6378</v>
      </c>
      <c r="AA16" s="275">
        <f t="shared" si="2"/>
        <v>851082</v>
      </c>
    </row>
    <row r="17" spans="1:27" ht="41.25" customHeight="1" x14ac:dyDescent="0.15">
      <c r="A17" s="280" t="s">
        <v>4</v>
      </c>
      <c r="B17" s="222">
        <f>SUM(B13:B16)</f>
        <v>2043</v>
      </c>
      <c r="C17" s="304">
        <f>SUM(C13:C16)</f>
        <v>213085</v>
      </c>
      <c r="D17" s="222">
        <f>SUM(D13:D16)</f>
        <v>1764</v>
      </c>
      <c r="E17" s="304">
        <f>SUM(E13:E16)</f>
        <v>190733</v>
      </c>
      <c r="F17" s="222">
        <f t="shared" ref="F17:Y17" si="3">SUM(F13:F16)</f>
        <v>2142</v>
      </c>
      <c r="G17" s="304">
        <f t="shared" si="3"/>
        <v>255413</v>
      </c>
      <c r="H17" s="222">
        <f t="shared" si="3"/>
        <v>2057</v>
      </c>
      <c r="I17" s="304">
        <f t="shared" si="3"/>
        <v>264988</v>
      </c>
      <c r="J17" s="222">
        <f t="shared" si="3"/>
        <v>2136</v>
      </c>
      <c r="K17" s="304">
        <f t="shared" si="3"/>
        <v>281098</v>
      </c>
      <c r="L17" s="222">
        <f t="shared" si="3"/>
        <v>2012</v>
      </c>
      <c r="M17" s="304">
        <f t="shared" si="3"/>
        <v>236373</v>
      </c>
      <c r="N17" s="222">
        <f t="shared" si="3"/>
        <v>2143</v>
      </c>
      <c r="O17" s="304">
        <f t="shared" si="3"/>
        <v>272656</v>
      </c>
      <c r="P17" s="222">
        <f t="shared" si="3"/>
        <v>2087</v>
      </c>
      <c r="Q17" s="304">
        <f t="shared" si="3"/>
        <v>234199</v>
      </c>
      <c r="R17" s="222">
        <f t="shared" si="3"/>
        <v>2055</v>
      </c>
      <c r="S17" s="304">
        <f t="shared" si="3"/>
        <v>262751</v>
      </c>
      <c r="T17" s="222">
        <f t="shared" si="3"/>
        <v>2144</v>
      </c>
      <c r="U17" s="304">
        <f t="shared" si="3"/>
        <v>294843</v>
      </c>
      <c r="V17" s="222">
        <f t="shared" si="3"/>
        <v>2063</v>
      </c>
      <c r="W17" s="304">
        <f t="shared" si="3"/>
        <v>293921</v>
      </c>
      <c r="X17" s="222">
        <f t="shared" si="3"/>
        <v>2137</v>
      </c>
      <c r="Y17" s="304">
        <f t="shared" si="3"/>
        <v>271573</v>
      </c>
      <c r="Z17" s="306">
        <f>SUM(Z13:Z16)</f>
        <v>24783</v>
      </c>
      <c r="AA17" s="274">
        <f>SUM(AA13:AA16)</f>
        <v>3071633</v>
      </c>
    </row>
    <row r="18" spans="1:27" ht="41.25" customHeight="1" x14ac:dyDescent="0.15"/>
    <row r="19" spans="1:27" ht="40.5" customHeight="1" x14ac:dyDescent="0.15"/>
    <row r="20" spans="1:27" ht="40.5" customHeight="1" x14ac:dyDescent="0.15">
      <c r="C20" t="s">
        <v>273</v>
      </c>
      <c r="E20" t="s">
        <v>273</v>
      </c>
      <c r="G20" t="s">
        <v>273</v>
      </c>
      <c r="I20" t="s">
        <v>273</v>
      </c>
      <c r="K20" t="s">
        <v>273</v>
      </c>
      <c r="M20" t="s">
        <v>273</v>
      </c>
      <c r="O20" t="s">
        <v>273</v>
      </c>
      <c r="Q20" t="s">
        <v>273</v>
      </c>
      <c r="S20" t="s">
        <v>273</v>
      </c>
      <c r="U20" t="s">
        <v>273</v>
      </c>
      <c r="W20" t="s">
        <v>273</v>
      </c>
      <c r="Y20" t="s">
        <v>273</v>
      </c>
    </row>
    <row r="21" spans="1:27" ht="40.5" customHeight="1" x14ac:dyDescent="0.15">
      <c r="A21" s="279"/>
      <c r="B21" s="644" t="s">
        <v>226</v>
      </c>
      <c r="C21" s="398" t="s">
        <v>270</v>
      </c>
      <c r="D21" s="646" t="s">
        <v>226</v>
      </c>
      <c r="E21" s="398" t="s">
        <v>270</v>
      </c>
      <c r="F21" s="646" t="s">
        <v>226</v>
      </c>
      <c r="G21" s="398" t="s">
        <v>270</v>
      </c>
      <c r="H21" s="646" t="s">
        <v>226</v>
      </c>
      <c r="I21" s="398" t="s">
        <v>270</v>
      </c>
      <c r="J21" s="646" t="s">
        <v>226</v>
      </c>
      <c r="K21" s="398" t="s">
        <v>270</v>
      </c>
      <c r="L21" s="646" t="s">
        <v>226</v>
      </c>
      <c r="M21" s="398" t="s">
        <v>270</v>
      </c>
      <c r="N21" s="646" t="s">
        <v>226</v>
      </c>
      <c r="O21" s="398" t="s">
        <v>270</v>
      </c>
      <c r="P21" s="646" t="s">
        <v>226</v>
      </c>
      <c r="Q21" s="398" t="s">
        <v>270</v>
      </c>
      <c r="R21" s="646" t="s">
        <v>226</v>
      </c>
      <c r="S21" s="398" t="s">
        <v>270</v>
      </c>
      <c r="T21" s="646" t="s">
        <v>226</v>
      </c>
      <c r="U21" s="398" t="s">
        <v>270</v>
      </c>
      <c r="V21" s="646" t="s">
        <v>226</v>
      </c>
      <c r="W21" s="398" t="s">
        <v>270</v>
      </c>
      <c r="X21" s="646" t="s">
        <v>226</v>
      </c>
      <c r="Y21" s="398" t="s">
        <v>270</v>
      </c>
      <c r="Z21" s="648" t="s">
        <v>227</v>
      </c>
      <c r="AA21" s="650" t="s">
        <v>228</v>
      </c>
    </row>
    <row r="22" spans="1:27" ht="40.5" customHeight="1" thickBot="1" x14ac:dyDescent="0.2">
      <c r="A22" s="436" t="s">
        <v>272</v>
      </c>
      <c r="B22" s="645"/>
      <c r="C22" s="303" t="s">
        <v>194</v>
      </c>
      <c r="D22" s="647"/>
      <c r="E22" s="282" t="s">
        <v>176</v>
      </c>
      <c r="F22" s="647"/>
      <c r="G22" s="282" t="s">
        <v>195</v>
      </c>
      <c r="H22" s="647"/>
      <c r="I22" s="282" t="s">
        <v>177</v>
      </c>
      <c r="J22" s="647"/>
      <c r="K22" s="282" t="s">
        <v>178</v>
      </c>
      <c r="L22" s="647"/>
      <c r="M22" s="282" t="s">
        <v>179</v>
      </c>
      <c r="N22" s="647"/>
      <c r="O22" s="282" t="s">
        <v>180</v>
      </c>
      <c r="P22" s="647"/>
      <c r="Q22" s="282" t="s">
        <v>181</v>
      </c>
      <c r="R22" s="647"/>
      <c r="S22" s="282" t="s">
        <v>182</v>
      </c>
      <c r="T22" s="647"/>
      <c r="U22" s="282" t="s">
        <v>183</v>
      </c>
      <c r="V22" s="647"/>
      <c r="W22" s="282" t="s">
        <v>184</v>
      </c>
      <c r="X22" s="647"/>
      <c r="Y22" s="282" t="s">
        <v>185</v>
      </c>
      <c r="Z22" s="649"/>
      <c r="AA22" s="651"/>
    </row>
    <row r="23" spans="1:27" ht="40.5" customHeight="1" x14ac:dyDescent="0.15">
      <c r="A23" s="280" t="s">
        <v>196</v>
      </c>
      <c r="B23" s="222">
        <v>615</v>
      </c>
      <c r="C23" s="304">
        <v>59373</v>
      </c>
      <c r="D23" s="305">
        <v>497</v>
      </c>
      <c r="E23" s="274">
        <v>48754</v>
      </c>
      <c r="F23" s="305">
        <v>686</v>
      </c>
      <c r="G23" s="274">
        <v>76231</v>
      </c>
      <c r="H23" s="305">
        <v>676</v>
      </c>
      <c r="I23" s="274">
        <v>75268</v>
      </c>
      <c r="J23" s="305">
        <v>695</v>
      </c>
      <c r="K23" s="274">
        <v>89649</v>
      </c>
      <c r="L23" s="305">
        <v>668</v>
      </c>
      <c r="M23" s="274">
        <v>74535</v>
      </c>
      <c r="N23" s="305">
        <v>694</v>
      </c>
      <c r="O23" s="274">
        <v>71327</v>
      </c>
      <c r="P23" s="305">
        <v>686</v>
      </c>
      <c r="Q23" s="274">
        <v>73476</v>
      </c>
      <c r="R23" s="305">
        <v>653</v>
      </c>
      <c r="S23" s="274">
        <v>69536</v>
      </c>
      <c r="T23" s="305">
        <v>695</v>
      </c>
      <c r="U23" s="274">
        <v>88629</v>
      </c>
      <c r="V23" s="305">
        <v>688</v>
      </c>
      <c r="W23" s="274">
        <v>86721</v>
      </c>
      <c r="X23" s="305">
        <v>706</v>
      </c>
      <c r="Y23" s="274">
        <v>81901</v>
      </c>
      <c r="Z23" s="306">
        <f t="shared" ref="Z23:AA26" si="4">B23+D23+F23+H23+J23+L23+N23+P23+R23+T23+V23+X23</f>
        <v>7959</v>
      </c>
      <c r="AA23" s="428">
        <f t="shared" si="4"/>
        <v>895400</v>
      </c>
    </row>
    <row r="24" spans="1:27" ht="40.5" customHeight="1" x14ac:dyDescent="0.15">
      <c r="A24" s="280" t="s">
        <v>197</v>
      </c>
      <c r="B24" s="222">
        <v>404</v>
      </c>
      <c r="C24" s="304">
        <v>38238</v>
      </c>
      <c r="D24" s="305">
        <v>304</v>
      </c>
      <c r="E24" s="274">
        <v>30080</v>
      </c>
      <c r="F24" s="305">
        <v>456</v>
      </c>
      <c r="G24" s="274">
        <v>59222</v>
      </c>
      <c r="H24" s="305">
        <v>446</v>
      </c>
      <c r="I24" s="274">
        <v>61007</v>
      </c>
      <c r="J24" s="305">
        <v>455</v>
      </c>
      <c r="K24" s="274">
        <v>70880</v>
      </c>
      <c r="L24" s="305">
        <v>442</v>
      </c>
      <c r="M24" s="274">
        <v>63222</v>
      </c>
      <c r="N24" s="305">
        <v>462</v>
      </c>
      <c r="O24" s="274">
        <v>60770</v>
      </c>
      <c r="P24" s="305">
        <v>454</v>
      </c>
      <c r="Q24" s="274">
        <v>62736</v>
      </c>
      <c r="R24" s="305">
        <v>447</v>
      </c>
      <c r="S24" s="274">
        <v>56306</v>
      </c>
      <c r="T24" s="305">
        <v>462</v>
      </c>
      <c r="U24" s="274">
        <v>69638</v>
      </c>
      <c r="V24" s="305">
        <v>443</v>
      </c>
      <c r="W24" s="274">
        <v>63908</v>
      </c>
      <c r="X24" s="305">
        <v>461</v>
      </c>
      <c r="Y24" s="274">
        <v>59103</v>
      </c>
      <c r="Z24" s="306">
        <f t="shared" si="4"/>
        <v>5236</v>
      </c>
      <c r="AA24" s="274">
        <f t="shared" si="4"/>
        <v>695110</v>
      </c>
    </row>
    <row r="25" spans="1:27" ht="40.5" customHeight="1" x14ac:dyDescent="0.15">
      <c r="A25" s="280" t="s">
        <v>198</v>
      </c>
      <c r="B25" s="222">
        <v>480</v>
      </c>
      <c r="C25" s="304">
        <v>57591</v>
      </c>
      <c r="D25" s="305">
        <v>407</v>
      </c>
      <c r="E25" s="274">
        <v>49266</v>
      </c>
      <c r="F25" s="305">
        <v>518</v>
      </c>
      <c r="G25" s="274">
        <v>67122</v>
      </c>
      <c r="H25" s="305">
        <v>500</v>
      </c>
      <c r="I25" s="274">
        <v>64607</v>
      </c>
      <c r="J25" s="305">
        <v>517</v>
      </c>
      <c r="K25" s="274">
        <v>75681</v>
      </c>
      <c r="L25" s="305">
        <v>499</v>
      </c>
      <c r="M25" s="274">
        <v>64712</v>
      </c>
      <c r="N25" s="305">
        <v>516</v>
      </c>
      <c r="O25" s="274">
        <v>63083</v>
      </c>
      <c r="P25" s="305">
        <v>495</v>
      </c>
      <c r="Q25" s="274">
        <v>65639</v>
      </c>
      <c r="R25" s="305">
        <v>501</v>
      </c>
      <c r="S25" s="274">
        <v>59199</v>
      </c>
      <c r="T25" s="305">
        <v>518</v>
      </c>
      <c r="U25" s="274">
        <v>73050</v>
      </c>
      <c r="V25" s="305">
        <v>499</v>
      </c>
      <c r="W25" s="274">
        <v>70119</v>
      </c>
      <c r="X25" s="305">
        <v>519</v>
      </c>
      <c r="Y25" s="274">
        <v>69224</v>
      </c>
      <c r="Z25" s="306">
        <f t="shared" si="4"/>
        <v>5969</v>
      </c>
      <c r="AA25" s="274">
        <f t="shared" si="4"/>
        <v>779293</v>
      </c>
    </row>
    <row r="26" spans="1:27" ht="40.5" customHeight="1" thickBot="1" x14ac:dyDescent="0.2">
      <c r="A26" s="281" t="s">
        <v>199</v>
      </c>
      <c r="B26" s="307">
        <v>530</v>
      </c>
      <c r="C26" s="308">
        <v>68275</v>
      </c>
      <c r="D26" s="309">
        <v>472</v>
      </c>
      <c r="E26" s="275">
        <v>60206</v>
      </c>
      <c r="F26" s="309">
        <v>553</v>
      </c>
      <c r="G26" s="275">
        <v>76167</v>
      </c>
      <c r="H26" s="309">
        <v>534</v>
      </c>
      <c r="I26" s="275">
        <v>72389</v>
      </c>
      <c r="J26" s="309">
        <v>547</v>
      </c>
      <c r="K26" s="275">
        <v>85924</v>
      </c>
      <c r="L26" s="309">
        <v>533</v>
      </c>
      <c r="M26" s="275">
        <v>74698</v>
      </c>
      <c r="N26" s="309">
        <v>541</v>
      </c>
      <c r="O26" s="275">
        <v>67695</v>
      </c>
      <c r="P26" s="309">
        <v>531</v>
      </c>
      <c r="Q26" s="275">
        <v>67460</v>
      </c>
      <c r="R26" s="309">
        <v>527</v>
      </c>
      <c r="S26" s="275">
        <v>66901</v>
      </c>
      <c r="T26" s="309">
        <v>548</v>
      </c>
      <c r="U26" s="275">
        <v>82888</v>
      </c>
      <c r="V26" s="309">
        <v>534</v>
      </c>
      <c r="W26" s="275">
        <v>80323</v>
      </c>
      <c r="X26" s="309">
        <v>550</v>
      </c>
      <c r="Y26" s="275">
        <v>79664</v>
      </c>
      <c r="Z26" s="427">
        <f t="shared" si="4"/>
        <v>6400</v>
      </c>
      <c r="AA26" s="275">
        <f t="shared" si="4"/>
        <v>882590</v>
      </c>
    </row>
    <row r="27" spans="1:27" ht="40.5" customHeight="1" x14ac:dyDescent="0.15">
      <c r="A27" s="280" t="s">
        <v>4</v>
      </c>
      <c r="B27" s="222">
        <f>SUM(B23:B26)</f>
        <v>2029</v>
      </c>
      <c r="C27" s="304">
        <f>SUM(C23:C26)</f>
        <v>223477</v>
      </c>
      <c r="D27" s="222">
        <f>SUM(D23:D26)</f>
        <v>1680</v>
      </c>
      <c r="E27" s="304">
        <f>SUM(E23:E26)</f>
        <v>188306</v>
      </c>
      <c r="F27" s="222">
        <f t="shared" ref="F27:Y27" si="5">SUM(F23:F26)</f>
        <v>2213</v>
      </c>
      <c r="G27" s="304">
        <f t="shared" si="5"/>
        <v>278742</v>
      </c>
      <c r="H27" s="222">
        <f t="shared" si="5"/>
        <v>2156</v>
      </c>
      <c r="I27" s="304">
        <f t="shared" si="5"/>
        <v>273271</v>
      </c>
      <c r="J27" s="222">
        <f t="shared" si="5"/>
        <v>2214</v>
      </c>
      <c r="K27" s="304">
        <f t="shared" si="5"/>
        <v>322134</v>
      </c>
      <c r="L27" s="222">
        <f t="shared" si="5"/>
        <v>2142</v>
      </c>
      <c r="M27" s="304">
        <f t="shared" si="5"/>
        <v>277167</v>
      </c>
      <c r="N27" s="222">
        <f t="shared" si="5"/>
        <v>2213</v>
      </c>
      <c r="O27" s="304">
        <f t="shared" si="5"/>
        <v>262875</v>
      </c>
      <c r="P27" s="222">
        <f t="shared" si="5"/>
        <v>2166</v>
      </c>
      <c r="Q27" s="304">
        <f t="shared" si="5"/>
        <v>269311</v>
      </c>
      <c r="R27" s="222">
        <f t="shared" si="5"/>
        <v>2128</v>
      </c>
      <c r="S27" s="304">
        <f t="shared" si="5"/>
        <v>251942</v>
      </c>
      <c r="T27" s="222">
        <f t="shared" si="5"/>
        <v>2223</v>
      </c>
      <c r="U27" s="304">
        <f t="shared" si="5"/>
        <v>314205</v>
      </c>
      <c r="V27" s="222">
        <f t="shared" si="5"/>
        <v>2164</v>
      </c>
      <c r="W27" s="304">
        <f t="shared" si="5"/>
        <v>301071</v>
      </c>
      <c r="X27" s="222">
        <f t="shared" si="5"/>
        <v>2236</v>
      </c>
      <c r="Y27" s="304">
        <f t="shared" si="5"/>
        <v>289892</v>
      </c>
      <c r="Z27" s="306">
        <f>SUM(Z23:Z26)</f>
        <v>25564</v>
      </c>
      <c r="AA27" s="274">
        <f>SUM(AA23:AA26)</f>
        <v>3252393</v>
      </c>
    </row>
    <row r="28" spans="1:27" ht="44.25" customHeight="1" x14ac:dyDescent="0.15">
      <c r="A28" s="311"/>
      <c r="B28" s="222"/>
      <c r="C28" s="409"/>
      <c r="D28" s="222"/>
      <c r="E28" s="409"/>
      <c r="F28" s="222"/>
      <c r="G28" s="409"/>
      <c r="H28" s="222"/>
      <c r="I28" s="409"/>
      <c r="J28" s="222"/>
      <c r="K28" s="409"/>
      <c r="L28" s="222"/>
      <c r="M28" s="409"/>
      <c r="N28" s="222"/>
      <c r="O28" s="409"/>
      <c r="P28" s="222"/>
      <c r="Q28" s="409"/>
      <c r="R28" s="222"/>
      <c r="S28" s="409"/>
      <c r="T28" s="222"/>
      <c r="U28" s="409"/>
      <c r="V28" s="222"/>
      <c r="W28" s="409"/>
      <c r="X28" s="222"/>
      <c r="Y28" s="409"/>
      <c r="Z28" s="409"/>
      <c r="AA28" s="274"/>
    </row>
    <row r="29" spans="1:27" ht="44.25" customHeight="1" x14ac:dyDescent="0.15"/>
    <row r="30" spans="1:27" ht="36.75" customHeight="1" x14ac:dyDescent="0.15">
      <c r="C30" t="s">
        <v>266</v>
      </c>
      <c r="E30" t="s">
        <v>266</v>
      </c>
      <c r="G30" t="s">
        <v>266</v>
      </c>
      <c r="I30" t="s">
        <v>266</v>
      </c>
      <c r="K30" t="s">
        <v>266</v>
      </c>
      <c r="M30" t="s">
        <v>266</v>
      </c>
      <c r="O30" t="s">
        <v>266</v>
      </c>
      <c r="Q30" t="s">
        <v>266</v>
      </c>
      <c r="S30" t="s">
        <v>266</v>
      </c>
      <c r="U30" t="s">
        <v>266</v>
      </c>
      <c r="W30" t="s">
        <v>266</v>
      </c>
      <c r="Y30" t="s">
        <v>266</v>
      </c>
    </row>
    <row r="31" spans="1:27" ht="36.75" customHeight="1" x14ac:dyDescent="0.15">
      <c r="A31" s="279"/>
      <c r="B31" s="644" t="s">
        <v>226</v>
      </c>
      <c r="C31" s="333" t="s">
        <v>262</v>
      </c>
      <c r="D31" s="646" t="s">
        <v>226</v>
      </c>
      <c r="E31" s="333" t="s">
        <v>262</v>
      </c>
      <c r="F31" s="646" t="s">
        <v>226</v>
      </c>
      <c r="G31" s="333" t="s">
        <v>262</v>
      </c>
      <c r="H31" s="646" t="s">
        <v>226</v>
      </c>
      <c r="I31" s="398" t="s">
        <v>270</v>
      </c>
      <c r="J31" s="646" t="s">
        <v>226</v>
      </c>
      <c r="K31" s="398" t="s">
        <v>270</v>
      </c>
      <c r="L31" s="646" t="s">
        <v>226</v>
      </c>
      <c r="M31" s="398" t="s">
        <v>270</v>
      </c>
      <c r="N31" s="646" t="s">
        <v>226</v>
      </c>
      <c r="O31" s="398" t="s">
        <v>270</v>
      </c>
      <c r="P31" s="646" t="s">
        <v>226</v>
      </c>
      <c r="Q31" s="398" t="s">
        <v>270</v>
      </c>
      <c r="R31" s="646" t="s">
        <v>226</v>
      </c>
      <c r="S31" s="398" t="s">
        <v>270</v>
      </c>
      <c r="T31" s="646" t="s">
        <v>226</v>
      </c>
      <c r="U31" s="398" t="s">
        <v>270</v>
      </c>
      <c r="V31" s="646" t="s">
        <v>226</v>
      </c>
      <c r="W31" s="398" t="s">
        <v>270</v>
      </c>
      <c r="X31" s="646" t="s">
        <v>226</v>
      </c>
      <c r="Y31" s="398" t="s">
        <v>270</v>
      </c>
      <c r="Z31" s="648" t="s">
        <v>227</v>
      </c>
      <c r="AA31" s="650" t="s">
        <v>228</v>
      </c>
    </row>
    <row r="32" spans="1:27" ht="36.75" customHeight="1" thickBot="1" x14ac:dyDescent="0.2">
      <c r="A32" s="431" t="s">
        <v>265</v>
      </c>
      <c r="B32" s="645"/>
      <c r="C32" s="303" t="s">
        <v>194</v>
      </c>
      <c r="D32" s="647"/>
      <c r="E32" s="282" t="s">
        <v>176</v>
      </c>
      <c r="F32" s="647"/>
      <c r="G32" s="282" t="s">
        <v>195</v>
      </c>
      <c r="H32" s="647"/>
      <c r="I32" s="282" t="s">
        <v>177</v>
      </c>
      <c r="J32" s="647"/>
      <c r="K32" s="282" t="s">
        <v>178</v>
      </c>
      <c r="L32" s="647"/>
      <c r="M32" s="282" t="s">
        <v>179</v>
      </c>
      <c r="N32" s="647"/>
      <c r="O32" s="282" t="s">
        <v>180</v>
      </c>
      <c r="P32" s="647"/>
      <c r="Q32" s="282" t="s">
        <v>181</v>
      </c>
      <c r="R32" s="647"/>
      <c r="S32" s="282" t="s">
        <v>182</v>
      </c>
      <c r="T32" s="647"/>
      <c r="U32" s="282" t="s">
        <v>183</v>
      </c>
      <c r="V32" s="647"/>
      <c r="W32" s="282" t="s">
        <v>184</v>
      </c>
      <c r="X32" s="647"/>
      <c r="Y32" s="282" t="s">
        <v>185</v>
      </c>
      <c r="Z32" s="649"/>
      <c r="AA32" s="651"/>
    </row>
    <row r="33" spans="1:27" ht="36.75" customHeight="1" x14ac:dyDescent="0.15">
      <c r="A33" s="280" t="s">
        <v>196</v>
      </c>
      <c r="B33" s="222">
        <v>617</v>
      </c>
      <c r="C33" s="304">
        <v>49955</v>
      </c>
      <c r="D33" s="305">
        <v>570</v>
      </c>
      <c r="E33" s="274">
        <v>52964</v>
      </c>
      <c r="F33" s="305">
        <v>648</v>
      </c>
      <c r="G33" s="274">
        <v>65399</v>
      </c>
      <c r="H33" s="305">
        <v>654</v>
      </c>
      <c r="I33" s="274">
        <v>72419</v>
      </c>
      <c r="J33" s="305">
        <v>663</v>
      </c>
      <c r="K33" s="274">
        <v>79609</v>
      </c>
      <c r="L33" s="305">
        <v>648</v>
      </c>
      <c r="M33" s="274">
        <v>66374</v>
      </c>
      <c r="N33" s="305">
        <v>582</v>
      </c>
      <c r="O33" s="274">
        <v>62804</v>
      </c>
      <c r="P33" s="305">
        <v>665</v>
      </c>
      <c r="Q33" s="274">
        <v>63430</v>
      </c>
      <c r="R33" s="305">
        <v>672</v>
      </c>
      <c r="S33" s="274">
        <v>70587</v>
      </c>
      <c r="T33" s="305">
        <v>693</v>
      </c>
      <c r="U33" s="274">
        <v>82847</v>
      </c>
      <c r="V33" s="305">
        <v>683</v>
      </c>
      <c r="W33" s="274">
        <v>88741</v>
      </c>
      <c r="X33" s="305">
        <v>704</v>
      </c>
      <c r="Y33" s="274">
        <v>83806</v>
      </c>
      <c r="Z33" s="306">
        <f t="shared" ref="Z33:AA36" si="6">B33+D33+F33+H33+J33+L33+N33+P33+R33+T33+V33+X33</f>
        <v>7799</v>
      </c>
      <c r="AA33" s="428">
        <f t="shared" si="6"/>
        <v>838935</v>
      </c>
    </row>
    <row r="34" spans="1:27" ht="36.75" customHeight="1" x14ac:dyDescent="0.15">
      <c r="A34" s="280" t="s">
        <v>197</v>
      </c>
      <c r="B34" s="222">
        <v>391</v>
      </c>
      <c r="C34" s="304">
        <v>31824</v>
      </c>
      <c r="D34" s="305">
        <v>376</v>
      </c>
      <c r="E34" s="274">
        <v>37242</v>
      </c>
      <c r="F34" s="305">
        <v>450</v>
      </c>
      <c r="G34" s="274">
        <v>51591</v>
      </c>
      <c r="H34" s="305">
        <v>448</v>
      </c>
      <c r="I34" s="274">
        <v>60741</v>
      </c>
      <c r="J34" s="305">
        <v>451</v>
      </c>
      <c r="K34" s="274">
        <v>65978</v>
      </c>
      <c r="L34" s="305">
        <v>442</v>
      </c>
      <c r="M34" s="274">
        <v>58060</v>
      </c>
      <c r="N34" s="305">
        <v>438</v>
      </c>
      <c r="O34" s="274">
        <v>57279</v>
      </c>
      <c r="P34" s="305">
        <v>448</v>
      </c>
      <c r="Q34" s="274">
        <v>58404</v>
      </c>
      <c r="R34" s="305">
        <v>436</v>
      </c>
      <c r="S34" s="274">
        <v>61340</v>
      </c>
      <c r="T34" s="305">
        <v>457</v>
      </c>
      <c r="U34" s="274">
        <v>67765</v>
      </c>
      <c r="V34" s="305">
        <v>442</v>
      </c>
      <c r="W34" s="274">
        <v>67865</v>
      </c>
      <c r="X34" s="305">
        <v>461</v>
      </c>
      <c r="Y34" s="274">
        <v>63531</v>
      </c>
      <c r="Z34" s="306">
        <f t="shared" si="6"/>
        <v>5240</v>
      </c>
      <c r="AA34" s="274">
        <f t="shared" si="6"/>
        <v>681620</v>
      </c>
    </row>
    <row r="35" spans="1:27" ht="36.75" customHeight="1" x14ac:dyDescent="0.15">
      <c r="A35" s="280" t="s">
        <v>198</v>
      </c>
      <c r="B35" s="222">
        <v>478</v>
      </c>
      <c r="C35" s="304">
        <v>51833</v>
      </c>
      <c r="D35" s="305">
        <v>429</v>
      </c>
      <c r="E35" s="274">
        <v>53586</v>
      </c>
      <c r="F35" s="305">
        <v>503</v>
      </c>
      <c r="G35" s="274">
        <v>60161</v>
      </c>
      <c r="H35" s="305">
        <v>501</v>
      </c>
      <c r="I35" s="274">
        <v>64597</v>
      </c>
      <c r="J35" s="305">
        <v>508</v>
      </c>
      <c r="K35" s="274">
        <v>70984</v>
      </c>
      <c r="L35" s="305">
        <v>499</v>
      </c>
      <c r="M35" s="274">
        <v>59119</v>
      </c>
      <c r="N35" s="305">
        <v>491</v>
      </c>
      <c r="O35" s="274">
        <v>61377</v>
      </c>
      <c r="P35" s="305">
        <v>494</v>
      </c>
      <c r="Q35" s="274">
        <v>56916</v>
      </c>
      <c r="R35" s="305">
        <v>493</v>
      </c>
      <c r="S35" s="274">
        <v>59848</v>
      </c>
      <c r="T35" s="305">
        <v>513</v>
      </c>
      <c r="U35" s="274">
        <v>70983</v>
      </c>
      <c r="V35" s="305">
        <v>507</v>
      </c>
      <c r="W35" s="274">
        <v>73196</v>
      </c>
      <c r="X35" s="305">
        <v>521</v>
      </c>
      <c r="Y35" s="274">
        <v>73152</v>
      </c>
      <c r="Z35" s="306">
        <f t="shared" si="6"/>
        <v>5937</v>
      </c>
      <c r="AA35" s="274">
        <f t="shared" si="6"/>
        <v>755752</v>
      </c>
    </row>
    <row r="36" spans="1:27" ht="36.75" customHeight="1" thickBot="1" x14ac:dyDescent="0.2">
      <c r="A36" s="281" t="s">
        <v>199</v>
      </c>
      <c r="B36" s="307">
        <v>538</v>
      </c>
      <c r="C36" s="308">
        <v>61761</v>
      </c>
      <c r="D36" s="309">
        <v>478</v>
      </c>
      <c r="E36" s="275">
        <v>61349</v>
      </c>
      <c r="F36" s="309">
        <v>551</v>
      </c>
      <c r="G36" s="275">
        <v>68731</v>
      </c>
      <c r="H36" s="309">
        <v>533</v>
      </c>
      <c r="I36" s="275">
        <v>71170</v>
      </c>
      <c r="J36" s="309">
        <v>547</v>
      </c>
      <c r="K36" s="275">
        <v>80032</v>
      </c>
      <c r="L36" s="309">
        <v>530</v>
      </c>
      <c r="M36" s="275">
        <v>70837</v>
      </c>
      <c r="N36" s="309">
        <v>531</v>
      </c>
      <c r="O36" s="275">
        <v>70863</v>
      </c>
      <c r="P36" s="309">
        <v>541</v>
      </c>
      <c r="Q36" s="275">
        <v>61675</v>
      </c>
      <c r="R36" s="309">
        <v>532</v>
      </c>
      <c r="S36" s="275">
        <v>68532</v>
      </c>
      <c r="T36" s="309">
        <v>555</v>
      </c>
      <c r="U36" s="275">
        <v>82155</v>
      </c>
      <c r="V36" s="309">
        <v>535</v>
      </c>
      <c r="W36" s="275">
        <v>83605</v>
      </c>
      <c r="X36" s="309">
        <v>551</v>
      </c>
      <c r="Y36" s="275">
        <v>82463</v>
      </c>
      <c r="Z36" s="427">
        <f t="shared" si="6"/>
        <v>6422</v>
      </c>
      <c r="AA36" s="275">
        <f t="shared" si="6"/>
        <v>863173</v>
      </c>
    </row>
    <row r="37" spans="1:27" ht="36.75" customHeight="1" x14ac:dyDescent="0.15">
      <c r="A37" s="280" t="s">
        <v>4</v>
      </c>
      <c r="B37" s="222">
        <f>SUM(B33:B36)</f>
        <v>2024</v>
      </c>
      <c r="C37" s="304">
        <f>SUM(C33:C36)</f>
        <v>195373</v>
      </c>
      <c r="D37" s="222">
        <f>SUM(D33:D36)</f>
        <v>1853</v>
      </c>
      <c r="E37" s="304">
        <f>SUM(E33:E36)</f>
        <v>205141</v>
      </c>
      <c r="F37" s="222">
        <f t="shared" ref="F37:Y37" si="7">SUM(F33:F36)</f>
        <v>2152</v>
      </c>
      <c r="G37" s="304">
        <f t="shared" si="7"/>
        <v>245882</v>
      </c>
      <c r="H37" s="222">
        <f t="shared" si="7"/>
        <v>2136</v>
      </c>
      <c r="I37" s="304">
        <f t="shared" si="7"/>
        <v>268927</v>
      </c>
      <c r="J37" s="222">
        <f t="shared" si="7"/>
        <v>2169</v>
      </c>
      <c r="K37" s="304">
        <f t="shared" si="7"/>
        <v>296603</v>
      </c>
      <c r="L37" s="222">
        <f t="shared" si="7"/>
        <v>2119</v>
      </c>
      <c r="M37" s="304">
        <f t="shared" si="7"/>
        <v>254390</v>
      </c>
      <c r="N37" s="222">
        <f t="shared" si="7"/>
        <v>2042</v>
      </c>
      <c r="O37" s="304">
        <f t="shared" si="7"/>
        <v>252323</v>
      </c>
      <c r="P37" s="222">
        <f t="shared" si="7"/>
        <v>2148</v>
      </c>
      <c r="Q37" s="304">
        <f t="shared" si="7"/>
        <v>240425</v>
      </c>
      <c r="R37" s="222">
        <f t="shared" si="7"/>
        <v>2133</v>
      </c>
      <c r="S37" s="304">
        <f t="shared" si="7"/>
        <v>260307</v>
      </c>
      <c r="T37" s="222">
        <f t="shared" si="7"/>
        <v>2218</v>
      </c>
      <c r="U37" s="304">
        <f t="shared" si="7"/>
        <v>303750</v>
      </c>
      <c r="V37" s="222">
        <f t="shared" si="7"/>
        <v>2167</v>
      </c>
      <c r="W37" s="304">
        <f t="shared" si="7"/>
        <v>313407</v>
      </c>
      <c r="X37" s="222">
        <f t="shared" si="7"/>
        <v>2237</v>
      </c>
      <c r="Y37" s="304">
        <f t="shared" si="7"/>
        <v>302952</v>
      </c>
      <c r="Z37" s="306">
        <f>SUM(Z33:Z36)</f>
        <v>25398</v>
      </c>
      <c r="AA37" s="274">
        <f>SUM(AA33:AA36)</f>
        <v>3139480</v>
      </c>
    </row>
    <row r="38" spans="1:27" ht="36.75" customHeight="1" x14ac:dyDescent="0.15"/>
    <row r="39" spans="1:27" ht="36.75" customHeight="1" x14ac:dyDescent="0.15"/>
    <row r="40" spans="1:27" ht="36.75" customHeight="1" x14ac:dyDescent="0.15">
      <c r="C40" t="s">
        <v>255</v>
      </c>
      <c r="E40" t="s">
        <v>255</v>
      </c>
      <c r="G40" t="s">
        <v>255</v>
      </c>
      <c r="I40" t="s">
        <v>255</v>
      </c>
      <c r="K40" t="s">
        <v>255</v>
      </c>
      <c r="M40" t="s">
        <v>255</v>
      </c>
      <c r="O40" t="s">
        <v>255</v>
      </c>
      <c r="Q40" t="s">
        <v>255</v>
      </c>
      <c r="S40" t="s">
        <v>255</v>
      </c>
      <c r="U40" t="s">
        <v>255</v>
      </c>
      <c r="W40" t="s">
        <v>255</v>
      </c>
      <c r="Y40" t="s">
        <v>255</v>
      </c>
    </row>
    <row r="41" spans="1:27" ht="36.75" customHeight="1" x14ac:dyDescent="0.15">
      <c r="A41" s="279"/>
      <c r="B41" s="644" t="s">
        <v>226</v>
      </c>
      <c r="C41" s="408" t="s">
        <v>254</v>
      </c>
      <c r="D41" s="646" t="s">
        <v>226</v>
      </c>
      <c r="E41" s="408" t="s">
        <v>254</v>
      </c>
      <c r="F41" s="646" t="s">
        <v>226</v>
      </c>
      <c r="G41" s="408" t="s">
        <v>254</v>
      </c>
      <c r="H41" s="646" t="s">
        <v>226</v>
      </c>
      <c r="I41" s="333" t="s">
        <v>262</v>
      </c>
      <c r="J41" s="646" t="s">
        <v>226</v>
      </c>
      <c r="K41" s="333" t="s">
        <v>262</v>
      </c>
      <c r="L41" s="646" t="s">
        <v>226</v>
      </c>
      <c r="M41" s="333" t="s">
        <v>262</v>
      </c>
      <c r="N41" s="646" t="s">
        <v>226</v>
      </c>
      <c r="O41" s="333" t="s">
        <v>262</v>
      </c>
      <c r="P41" s="646" t="s">
        <v>226</v>
      </c>
      <c r="Q41" s="333" t="s">
        <v>262</v>
      </c>
      <c r="R41" s="646" t="s">
        <v>226</v>
      </c>
      <c r="S41" s="333" t="s">
        <v>262</v>
      </c>
      <c r="T41" s="646" t="s">
        <v>226</v>
      </c>
      <c r="U41" s="333" t="s">
        <v>262</v>
      </c>
      <c r="V41" s="646" t="s">
        <v>226</v>
      </c>
      <c r="W41" s="333" t="s">
        <v>262</v>
      </c>
      <c r="X41" s="646" t="s">
        <v>226</v>
      </c>
      <c r="Y41" s="333" t="s">
        <v>262</v>
      </c>
      <c r="Z41" s="648" t="s">
        <v>227</v>
      </c>
      <c r="AA41" s="650" t="s">
        <v>228</v>
      </c>
    </row>
    <row r="42" spans="1:27" ht="36.75" customHeight="1" thickBot="1" x14ac:dyDescent="0.2">
      <c r="A42" s="352" t="s">
        <v>256</v>
      </c>
      <c r="B42" s="645"/>
      <c r="C42" s="303" t="s">
        <v>194</v>
      </c>
      <c r="D42" s="647"/>
      <c r="E42" s="282" t="s">
        <v>176</v>
      </c>
      <c r="F42" s="647"/>
      <c r="G42" s="282" t="s">
        <v>195</v>
      </c>
      <c r="H42" s="647"/>
      <c r="I42" s="282" t="s">
        <v>177</v>
      </c>
      <c r="J42" s="647"/>
      <c r="K42" s="282" t="s">
        <v>178</v>
      </c>
      <c r="L42" s="647"/>
      <c r="M42" s="282" t="s">
        <v>179</v>
      </c>
      <c r="N42" s="647"/>
      <c r="O42" s="282" t="s">
        <v>180</v>
      </c>
      <c r="P42" s="647"/>
      <c r="Q42" s="282" t="s">
        <v>181</v>
      </c>
      <c r="R42" s="647"/>
      <c r="S42" s="282" t="s">
        <v>182</v>
      </c>
      <c r="T42" s="647"/>
      <c r="U42" s="282" t="s">
        <v>183</v>
      </c>
      <c r="V42" s="647"/>
      <c r="W42" s="282" t="s">
        <v>184</v>
      </c>
      <c r="X42" s="647"/>
      <c r="Y42" s="282" t="s">
        <v>185</v>
      </c>
      <c r="Z42" s="649"/>
      <c r="AA42" s="651"/>
    </row>
    <row r="43" spans="1:27" ht="36.75" customHeight="1" x14ac:dyDescent="0.15">
      <c r="A43" s="280" t="s">
        <v>196</v>
      </c>
      <c r="B43" s="222">
        <v>591</v>
      </c>
      <c r="C43" s="304">
        <v>50930</v>
      </c>
      <c r="D43" s="305">
        <v>635</v>
      </c>
      <c r="E43" s="274">
        <v>54844</v>
      </c>
      <c r="F43" s="305">
        <v>697</v>
      </c>
      <c r="G43" s="274">
        <v>60683</v>
      </c>
      <c r="H43" s="305">
        <v>600</v>
      </c>
      <c r="I43" s="274">
        <v>41867</v>
      </c>
      <c r="J43" s="305">
        <v>596</v>
      </c>
      <c r="K43" s="274">
        <v>47564</v>
      </c>
      <c r="L43" s="305">
        <v>653</v>
      </c>
      <c r="M43" s="274">
        <v>52308</v>
      </c>
      <c r="N43" s="305">
        <v>628</v>
      </c>
      <c r="O43" s="274">
        <v>49731</v>
      </c>
      <c r="P43" s="305">
        <v>704</v>
      </c>
      <c r="Q43" s="274">
        <v>77923</v>
      </c>
      <c r="R43" s="305">
        <v>671</v>
      </c>
      <c r="S43" s="274">
        <v>64898</v>
      </c>
      <c r="T43" s="305">
        <v>685</v>
      </c>
      <c r="U43" s="274">
        <v>74540</v>
      </c>
      <c r="V43" s="305">
        <v>686</v>
      </c>
      <c r="W43" s="274">
        <v>88137</v>
      </c>
      <c r="X43" s="305">
        <v>700</v>
      </c>
      <c r="Y43" s="274">
        <v>77746</v>
      </c>
      <c r="Z43" s="306">
        <f t="shared" ref="Z43:AA46" si="8">B43+D43+F43+H43+J43+L43+N43+P43+R43+T43+V43+X43</f>
        <v>7846</v>
      </c>
      <c r="AA43" s="428">
        <f t="shared" si="8"/>
        <v>741171</v>
      </c>
    </row>
    <row r="44" spans="1:27" ht="36.75" customHeight="1" x14ac:dyDescent="0.15">
      <c r="A44" s="280" t="s">
        <v>197</v>
      </c>
      <c r="B44" s="222">
        <v>365</v>
      </c>
      <c r="C44" s="304">
        <v>31198</v>
      </c>
      <c r="D44" s="305">
        <v>402</v>
      </c>
      <c r="E44" s="274">
        <v>35196</v>
      </c>
      <c r="F44" s="305">
        <v>449</v>
      </c>
      <c r="G44" s="274">
        <v>44739</v>
      </c>
      <c r="H44" s="305">
        <v>409</v>
      </c>
      <c r="I44" s="274">
        <v>29137</v>
      </c>
      <c r="J44" s="305">
        <v>458</v>
      </c>
      <c r="K44" s="274">
        <v>34783</v>
      </c>
      <c r="L44" s="305">
        <v>444</v>
      </c>
      <c r="M44" s="274">
        <v>44189</v>
      </c>
      <c r="N44" s="305">
        <v>419</v>
      </c>
      <c r="O44" s="274">
        <v>40829</v>
      </c>
      <c r="P44" s="305">
        <v>461</v>
      </c>
      <c r="Q44" s="274">
        <v>69410</v>
      </c>
      <c r="R44" s="305">
        <v>446</v>
      </c>
      <c r="S44" s="274">
        <v>56363</v>
      </c>
      <c r="T44" s="305">
        <v>449</v>
      </c>
      <c r="U44" s="274">
        <v>59652</v>
      </c>
      <c r="V44" s="305">
        <v>436</v>
      </c>
      <c r="W44" s="274">
        <v>67072</v>
      </c>
      <c r="X44" s="305">
        <v>432</v>
      </c>
      <c r="Y44" s="274">
        <v>57966</v>
      </c>
      <c r="Z44" s="306">
        <f t="shared" si="8"/>
        <v>5170</v>
      </c>
      <c r="AA44" s="274">
        <f t="shared" si="8"/>
        <v>570534</v>
      </c>
    </row>
    <row r="45" spans="1:27" ht="36.75" customHeight="1" x14ac:dyDescent="0.15">
      <c r="A45" s="280" t="s">
        <v>198</v>
      </c>
      <c r="B45" s="222">
        <v>462</v>
      </c>
      <c r="C45" s="304">
        <v>47249</v>
      </c>
      <c r="D45" s="305">
        <v>447</v>
      </c>
      <c r="E45" s="274">
        <v>47512</v>
      </c>
      <c r="F45" s="305">
        <v>510</v>
      </c>
      <c r="G45" s="274">
        <v>53007</v>
      </c>
      <c r="H45" s="305">
        <v>470</v>
      </c>
      <c r="I45" s="274">
        <v>36898</v>
      </c>
      <c r="J45" s="305">
        <v>510</v>
      </c>
      <c r="K45" s="274">
        <v>44378</v>
      </c>
      <c r="L45" s="305">
        <v>491</v>
      </c>
      <c r="M45" s="274">
        <v>43932</v>
      </c>
      <c r="N45" s="305">
        <v>469</v>
      </c>
      <c r="O45" s="274">
        <v>43031</v>
      </c>
      <c r="P45" s="305">
        <v>516</v>
      </c>
      <c r="Q45" s="274">
        <v>71043</v>
      </c>
      <c r="R45" s="305">
        <v>493</v>
      </c>
      <c r="S45" s="274">
        <v>59230</v>
      </c>
      <c r="T45" s="305">
        <v>500</v>
      </c>
      <c r="U45" s="274">
        <v>61745</v>
      </c>
      <c r="V45" s="305">
        <v>507</v>
      </c>
      <c r="W45" s="274">
        <v>71469</v>
      </c>
      <c r="X45" s="305">
        <v>521</v>
      </c>
      <c r="Y45" s="274">
        <v>69979</v>
      </c>
      <c r="Z45" s="306">
        <f t="shared" si="8"/>
        <v>5896</v>
      </c>
      <c r="AA45" s="274">
        <f t="shared" si="8"/>
        <v>649473</v>
      </c>
    </row>
    <row r="46" spans="1:27" ht="36.75" customHeight="1" thickBot="1" x14ac:dyDescent="0.2">
      <c r="A46" s="281" t="s">
        <v>199</v>
      </c>
      <c r="B46" s="307">
        <v>522</v>
      </c>
      <c r="C46" s="308">
        <v>56319</v>
      </c>
      <c r="D46" s="309">
        <v>502</v>
      </c>
      <c r="E46" s="275">
        <v>57491</v>
      </c>
      <c r="F46" s="309">
        <v>550</v>
      </c>
      <c r="G46" s="275">
        <v>63529</v>
      </c>
      <c r="H46" s="309">
        <v>492</v>
      </c>
      <c r="I46" s="275">
        <v>48977</v>
      </c>
      <c r="J46" s="309">
        <v>516</v>
      </c>
      <c r="K46" s="275">
        <v>55592</v>
      </c>
      <c r="L46" s="309">
        <v>535</v>
      </c>
      <c r="M46" s="275">
        <v>59358</v>
      </c>
      <c r="N46" s="309">
        <v>529</v>
      </c>
      <c r="O46" s="275">
        <v>52807</v>
      </c>
      <c r="P46" s="309">
        <v>542</v>
      </c>
      <c r="Q46" s="275">
        <v>73837</v>
      </c>
      <c r="R46" s="309">
        <v>531</v>
      </c>
      <c r="S46" s="275">
        <v>67579</v>
      </c>
      <c r="T46" s="309">
        <v>548</v>
      </c>
      <c r="U46" s="275">
        <v>73452</v>
      </c>
      <c r="V46" s="309">
        <v>536</v>
      </c>
      <c r="W46" s="275">
        <v>82399</v>
      </c>
      <c r="X46" s="309">
        <v>554</v>
      </c>
      <c r="Y46" s="275">
        <v>80912</v>
      </c>
      <c r="Z46" s="427">
        <f t="shared" si="8"/>
        <v>6357</v>
      </c>
      <c r="AA46" s="275">
        <f t="shared" si="8"/>
        <v>772252</v>
      </c>
    </row>
    <row r="47" spans="1:27" ht="36.75" customHeight="1" x14ac:dyDescent="0.15">
      <c r="A47" s="280" t="s">
        <v>4</v>
      </c>
      <c r="B47" s="222">
        <f>SUM(B43:B46)</f>
        <v>1940</v>
      </c>
      <c r="C47" s="304">
        <f>SUM(C43:C46)</f>
        <v>185696</v>
      </c>
      <c r="D47" s="222">
        <f>SUM(D43:D46)</f>
        <v>1986</v>
      </c>
      <c r="E47" s="304">
        <f>SUM(E43:E46)</f>
        <v>195043</v>
      </c>
      <c r="F47" s="222">
        <f t="shared" ref="F47:Y47" si="9">SUM(F43:F46)</f>
        <v>2206</v>
      </c>
      <c r="G47" s="304">
        <f t="shared" si="9"/>
        <v>221958</v>
      </c>
      <c r="H47" s="222">
        <f t="shared" si="9"/>
        <v>1971</v>
      </c>
      <c r="I47" s="304">
        <f t="shared" si="9"/>
        <v>156879</v>
      </c>
      <c r="J47" s="222">
        <f t="shared" si="9"/>
        <v>2080</v>
      </c>
      <c r="K47" s="304">
        <f t="shared" si="9"/>
        <v>182317</v>
      </c>
      <c r="L47" s="222">
        <f t="shared" si="9"/>
        <v>2123</v>
      </c>
      <c r="M47" s="304">
        <f t="shared" si="9"/>
        <v>199787</v>
      </c>
      <c r="N47" s="222">
        <f t="shared" si="9"/>
        <v>2045</v>
      </c>
      <c r="O47" s="304">
        <f t="shared" si="9"/>
        <v>186398</v>
      </c>
      <c r="P47" s="222">
        <f t="shared" si="9"/>
        <v>2223</v>
      </c>
      <c r="Q47" s="304">
        <f t="shared" si="9"/>
        <v>292213</v>
      </c>
      <c r="R47" s="222">
        <f t="shared" si="9"/>
        <v>2141</v>
      </c>
      <c r="S47" s="304">
        <f t="shared" si="9"/>
        <v>248070</v>
      </c>
      <c r="T47" s="222">
        <f t="shared" si="9"/>
        <v>2182</v>
      </c>
      <c r="U47" s="304">
        <f t="shared" si="9"/>
        <v>269389</v>
      </c>
      <c r="V47" s="222">
        <f t="shared" si="9"/>
        <v>2165</v>
      </c>
      <c r="W47" s="304">
        <f t="shared" si="9"/>
        <v>309077</v>
      </c>
      <c r="X47" s="222">
        <f t="shared" si="9"/>
        <v>2207</v>
      </c>
      <c r="Y47" s="304">
        <f t="shared" si="9"/>
        <v>286603</v>
      </c>
      <c r="Z47" s="306">
        <f>SUM(Z43:Z46)</f>
        <v>25269</v>
      </c>
      <c r="AA47" s="274">
        <f>SUM(AA43:AA46)</f>
        <v>2733430</v>
      </c>
    </row>
    <row r="48" spans="1:27" ht="36.75" customHeight="1" x14ac:dyDescent="0.15">
      <c r="A48" s="311"/>
      <c r="B48" s="222"/>
      <c r="C48" s="409"/>
      <c r="D48" s="222"/>
      <c r="E48" s="409"/>
      <c r="F48" s="222"/>
      <c r="G48" s="409"/>
      <c r="H48" s="222"/>
      <c r="I48" s="409"/>
      <c r="J48" s="222"/>
      <c r="K48" s="409"/>
      <c r="L48" s="222"/>
      <c r="M48" s="409"/>
      <c r="N48" s="222"/>
      <c r="O48" s="409"/>
      <c r="P48" s="222"/>
      <c r="Q48" s="409"/>
      <c r="R48" s="222"/>
      <c r="S48" s="409"/>
      <c r="T48" s="222"/>
      <c r="U48" s="409"/>
      <c r="V48" s="222"/>
      <c r="W48" s="409"/>
      <c r="X48" s="222"/>
      <c r="Y48" s="409"/>
      <c r="Z48" s="409"/>
      <c r="AA48" s="274"/>
    </row>
    <row r="49" spans="1:29" ht="36.75" customHeight="1" x14ac:dyDescent="0.15">
      <c r="A49" s="557" t="s">
        <v>260</v>
      </c>
      <c r="B49" s="557"/>
      <c r="C49" s="557"/>
      <c r="D49" s="557"/>
      <c r="E49" s="557"/>
      <c r="F49" s="557"/>
      <c r="G49" s="557"/>
      <c r="H49" s="557"/>
      <c r="I49" s="557"/>
      <c r="J49" s="557"/>
      <c r="K49" s="557"/>
      <c r="L49" s="557"/>
      <c r="M49" s="557"/>
      <c r="N49" s="557"/>
      <c r="O49" s="557"/>
      <c r="P49" s="557"/>
      <c r="Q49" s="557"/>
      <c r="R49" s="557"/>
      <c r="S49" s="409"/>
      <c r="T49" s="222"/>
      <c r="U49" s="409"/>
      <c r="V49" s="222"/>
      <c r="W49" s="409"/>
      <c r="X49" s="222"/>
      <c r="Y49" s="409"/>
      <c r="Z49" s="409"/>
      <c r="AA49" s="274"/>
    </row>
    <row r="50" spans="1:29" ht="36.75" customHeight="1" x14ac:dyDescent="0.15">
      <c r="A50" s="430"/>
      <c r="B50" s="430"/>
      <c r="C50" s="430"/>
      <c r="D50" s="430"/>
      <c r="E50" s="430"/>
      <c r="F50" s="430"/>
      <c r="G50" s="430"/>
      <c r="H50" s="430"/>
      <c r="I50" s="430"/>
      <c r="J50" s="430"/>
      <c r="K50" s="430"/>
      <c r="L50" s="430"/>
      <c r="M50" s="430"/>
      <c r="N50" s="430"/>
      <c r="O50" s="430"/>
      <c r="P50" s="430"/>
      <c r="Q50" s="430"/>
      <c r="R50" s="430"/>
      <c r="S50" s="409"/>
      <c r="T50" s="222"/>
      <c r="U50" s="409"/>
      <c r="V50" s="222"/>
      <c r="W50" s="409"/>
      <c r="X50" s="222"/>
      <c r="Y50" s="409"/>
      <c r="Z50" s="409"/>
      <c r="AA50" s="274"/>
    </row>
    <row r="51" spans="1:29" ht="36.75" customHeight="1" x14ac:dyDescent="0.15"/>
    <row r="52" spans="1:29" ht="36.75" customHeight="1" x14ac:dyDescent="0.15">
      <c r="C52" t="s">
        <v>257</v>
      </c>
      <c r="E52" t="s">
        <v>257</v>
      </c>
      <c r="G52" t="s">
        <v>257</v>
      </c>
      <c r="I52" t="s">
        <v>257</v>
      </c>
      <c r="K52" t="s">
        <v>258</v>
      </c>
      <c r="M52" t="s">
        <v>258</v>
      </c>
      <c r="O52" t="s">
        <v>258</v>
      </c>
      <c r="Q52" t="s">
        <v>258</v>
      </c>
      <c r="S52" t="s">
        <v>258</v>
      </c>
      <c r="U52" t="s">
        <v>258</v>
      </c>
      <c r="W52" t="s">
        <v>258</v>
      </c>
      <c r="Y52" t="s">
        <v>258</v>
      </c>
    </row>
    <row r="53" spans="1:29" ht="36.75" customHeight="1" x14ac:dyDescent="0.15">
      <c r="A53" s="279"/>
      <c r="B53" s="644" t="s">
        <v>226</v>
      </c>
      <c r="C53" s="398" t="s">
        <v>248</v>
      </c>
      <c r="D53" s="646" t="s">
        <v>226</v>
      </c>
      <c r="E53" s="398" t="s">
        <v>248</v>
      </c>
      <c r="F53" s="646" t="s">
        <v>226</v>
      </c>
      <c r="G53" s="398" t="s">
        <v>248</v>
      </c>
      <c r="H53" s="646" t="s">
        <v>226</v>
      </c>
      <c r="I53" s="398" t="s">
        <v>248</v>
      </c>
      <c r="J53" s="646" t="s">
        <v>226</v>
      </c>
      <c r="K53" s="408" t="s">
        <v>254</v>
      </c>
      <c r="L53" s="646" t="s">
        <v>226</v>
      </c>
      <c r="M53" s="408" t="s">
        <v>254</v>
      </c>
      <c r="N53" s="646" t="s">
        <v>226</v>
      </c>
      <c r="O53" s="408" t="s">
        <v>254</v>
      </c>
      <c r="P53" s="646" t="s">
        <v>226</v>
      </c>
      <c r="Q53" s="408" t="s">
        <v>254</v>
      </c>
      <c r="R53" s="646" t="s">
        <v>226</v>
      </c>
      <c r="S53" s="408" t="s">
        <v>254</v>
      </c>
      <c r="T53" s="646" t="s">
        <v>226</v>
      </c>
      <c r="U53" s="408" t="s">
        <v>254</v>
      </c>
      <c r="V53" s="646" t="s">
        <v>226</v>
      </c>
      <c r="W53" s="408" t="s">
        <v>254</v>
      </c>
      <c r="X53" s="646" t="s">
        <v>226</v>
      </c>
      <c r="Y53" s="408" t="s">
        <v>254</v>
      </c>
      <c r="Z53" s="648" t="s">
        <v>227</v>
      </c>
      <c r="AA53" s="650" t="s">
        <v>228</v>
      </c>
    </row>
    <row r="54" spans="1:29" ht="36.75" customHeight="1" thickBot="1" x14ac:dyDescent="0.2">
      <c r="A54" s="369" t="s">
        <v>251</v>
      </c>
      <c r="B54" s="645"/>
      <c r="C54" s="303" t="s">
        <v>194</v>
      </c>
      <c r="D54" s="647"/>
      <c r="E54" s="282" t="s">
        <v>176</v>
      </c>
      <c r="F54" s="647"/>
      <c r="G54" s="282" t="s">
        <v>195</v>
      </c>
      <c r="H54" s="647"/>
      <c r="I54" s="282" t="s">
        <v>177</v>
      </c>
      <c r="J54" s="647"/>
      <c r="K54" s="282" t="s">
        <v>178</v>
      </c>
      <c r="L54" s="647"/>
      <c r="M54" s="282" t="s">
        <v>179</v>
      </c>
      <c r="N54" s="647"/>
      <c r="O54" s="282" t="s">
        <v>180</v>
      </c>
      <c r="P54" s="647"/>
      <c r="Q54" s="282" t="s">
        <v>181</v>
      </c>
      <c r="R54" s="647"/>
      <c r="S54" s="282" t="s">
        <v>182</v>
      </c>
      <c r="T54" s="647"/>
      <c r="U54" s="282" t="s">
        <v>183</v>
      </c>
      <c r="V54" s="647"/>
      <c r="W54" s="282" t="s">
        <v>184</v>
      </c>
      <c r="X54" s="647"/>
      <c r="Y54" s="282" t="s">
        <v>185</v>
      </c>
      <c r="Z54" s="649"/>
      <c r="AA54" s="651"/>
    </row>
    <row r="55" spans="1:29" ht="36.75" customHeight="1" x14ac:dyDescent="0.15">
      <c r="A55" s="280" t="s">
        <v>196</v>
      </c>
      <c r="B55" s="222">
        <v>682</v>
      </c>
      <c r="C55" s="304">
        <v>58290</v>
      </c>
      <c r="D55" s="305">
        <v>601</v>
      </c>
      <c r="E55" s="274">
        <v>47058</v>
      </c>
      <c r="F55" s="305">
        <v>710</v>
      </c>
      <c r="G55" s="274">
        <v>72245</v>
      </c>
      <c r="H55" s="305">
        <v>703</v>
      </c>
      <c r="I55" s="274">
        <v>71605</v>
      </c>
      <c r="J55" s="305">
        <v>728</v>
      </c>
      <c r="K55" s="274">
        <v>86046</v>
      </c>
      <c r="L55" s="305">
        <v>698</v>
      </c>
      <c r="M55" s="274">
        <v>65076</v>
      </c>
      <c r="N55" s="305">
        <v>720</v>
      </c>
      <c r="O55" s="274">
        <v>64852</v>
      </c>
      <c r="P55" s="305">
        <v>723</v>
      </c>
      <c r="Q55" s="274">
        <v>69391</v>
      </c>
      <c r="R55" s="305">
        <v>698</v>
      </c>
      <c r="S55" s="274">
        <v>72057</v>
      </c>
      <c r="T55" s="305">
        <v>682</v>
      </c>
      <c r="U55" s="274">
        <v>68021</v>
      </c>
      <c r="V55" s="305">
        <v>714</v>
      </c>
      <c r="W55" s="274">
        <v>85160</v>
      </c>
      <c r="X55" s="305">
        <v>723</v>
      </c>
      <c r="Y55" s="274">
        <v>76317</v>
      </c>
      <c r="Z55" s="306">
        <f t="shared" ref="Z55:AA58" si="10">B55+D55+F55+H55+J55+L55+N55+P55+R55+T55+V55+X55</f>
        <v>8382</v>
      </c>
      <c r="AA55" s="274">
        <f t="shared" si="10"/>
        <v>836118</v>
      </c>
    </row>
    <row r="56" spans="1:29" ht="36.75" customHeight="1" x14ac:dyDescent="0.15">
      <c r="A56" s="280" t="s">
        <v>197</v>
      </c>
      <c r="B56" s="222">
        <v>403</v>
      </c>
      <c r="C56" s="304">
        <v>34476</v>
      </c>
      <c r="D56" s="305">
        <v>336</v>
      </c>
      <c r="E56" s="274">
        <v>25227</v>
      </c>
      <c r="F56" s="305">
        <v>448</v>
      </c>
      <c r="G56" s="274">
        <v>52952</v>
      </c>
      <c r="H56" s="305">
        <v>435</v>
      </c>
      <c r="I56" s="274">
        <v>59796</v>
      </c>
      <c r="J56" s="305">
        <v>458</v>
      </c>
      <c r="K56" s="274">
        <v>69083</v>
      </c>
      <c r="L56" s="305">
        <v>445</v>
      </c>
      <c r="M56" s="274">
        <v>54549</v>
      </c>
      <c r="N56" s="305">
        <v>456</v>
      </c>
      <c r="O56" s="274">
        <v>56774</v>
      </c>
      <c r="P56" s="305">
        <v>463</v>
      </c>
      <c r="Q56" s="274">
        <v>59055</v>
      </c>
      <c r="R56" s="305">
        <v>449</v>
      </c>
      <c r="S56" s="274">
        <v>62789</v>
      </c>
      <c r="T56" s="305">
        <v>428</v>
      </c>
      <c r="U56" s="274">
        <v>57280</v>
      </c>
      <c r="V56" s="305">
        <v>443</v>
      </c>
      <c r="W56" s="274">
        <v>66340</v>
      </c>
      <c r="X56" s="305">
        <v>451</v>
      </c>
      <c r="Y56" s="274">
        <v>54960</v>
      </c>
      <c r="Z56" s="306">
        <f t="shared" si="10"/>
        <v>5215</v>
      </c>
      <c r="AA56" s="274">
        <f t="shared" si="10"/>
        <v>653281</v>
      </c>
    </row>
    <row r="57" spans="1:29" ht="36.75" customHeight="1" x14ac:dyDescent="0.15">
      <c r="A57" s="280" t="s">
        <v>198</v>
      </c>
      <c r="B57" s="222">
        <v>519</v>
      </c>
      <c r="C57" s="304">
        <v>54565</v>
      </c>
      <c r="D57" s="305">
        <v>462</v>
      </c>
      <c r="E57" s="274">
        <v>46773</v>
      </c>
      <c r="F57" s="305">
        <v>550</v>
      </c>
      <c r="G57" s="274">
        <v>66632</v>
      </c>
      <c r="H57" s="305">
        <v>523</v>
      </c>
      <c r="I57" s="274">
        <v>63971</v>
      </c>
      <c r="J57" s="305">
        <v>513</v>
      </c>
      <c r="K57" s="274">
        <v>68144</v>
      </c>
      <c r="L57" s="305">
        <v>499</v>
      </c>
      <c r="M57" s="274">
        <v>56252</v>
      </c>
      <c r="N57" s="305">
        <v>509</v>
      </c>
      <c r="O57" s="274">
        <v>56087</v>
      </c>
      <c r="P57" s="305">
        <v>501</v>
      </c>
      <c r="Q57" s="274">
        <v>59886</v>
      </c>
      <c r="R57" s="305">
        <v>503</v>
      </c>
      <c r="S57" s="274">
        <v>63369</v>
      </c>
      <c r="T57" s="305">
        <v>498</v>
      </c>
      <c r="U57" s="274">
        <v>59951</v>
      </c>
      <c r="V57" s="305">
        <v>506</v>
      </c>
      <c r="W57" s="274">
        <v>68550</v>
      </c>
      <c r="X57" s="305">
        <v>508</v>
      </c>
      <c r="Y57" s="274">
        <v>64403</v>
      </c>
      <c r="Z57" s="306">
        <f t="shared" si="10"/>
        <v>6091</v>
      </c>
      <c r="AA57" s="274">
        <f t="shared" si="10"/>
        <v>728583</v>
      </c>
    </row>
    <row r="58" spans="1:29" ht="36.75" customHeight="1" thickBot="1" x14ac:dyDescent="0.2">
      <c r="A58" s="281" t="s">
        <v>199</v>
      </c>
      <c r="B58" s="307">
        <v>523</v>
      </c>
      <c r="C58" s="308">
        <v>59502</v>
      </c>
      <c r="D58" s="309">
        <v>481</v>
      </c>
      <c r="E58" s="275">
        <v>53741</v>
      </c>
      <c r="F58" s="309">
        <v>552</v>
      </c>
      <c r="G58" s="275">
        <v>73584</v>
      </c>
      <c r="H58" s="309">
        <v>534</v>
      </c>
      <c r="I58" s="275">
        <v>67910</v>
      </c>
      <c r="J58" s="309">
        <v>553</v>
      </c>
      <c r="K58" s="275">
        <v>77734</v>
      </c>
      <c r="L58" s="309">
        <v>533</v>
      </c>
      <c r="M58" s="275">
        <v>68388</v>
      </c>
      <c r="N58" s="309">
        <v>545</v>
      </c>
      <c r="O58" s="275">
        <v>60730</v>
      </c>
      <c r="P58" s="309">
        <v>540</v>
      </c>
      <c r="Q58" s="275">
        <v>62582</v>
      </c>
      <c r="R58" s="309">
        <v>536</v>
      </c>
      <c r="S58" s="275">
        <v>69195</v>
      </c>
      <c r="T58" s="309">
        <v>537</v>
      </c>
      <c r="U58" s="275">
        <v>65418</v>
      </c>
      <c r="V58" s="309">
        <v>536</v>
      </c>
      <c r="W58" s="275">
        <v>77514</v>
      </c>
      <c r="X58" s="309">
        <v>550</v>
      </c>
      <c r="Y58" s="275">
        <v>73491</v>
      </c>
      <c r="Z58" s="310">
        <f t="shared" si="10"/>
        <v>6420</v>
      </c>
      <c r="AA58" s="275">
        <f t="shared" si="10"/>
        <v>809789</v>
      </c>
    </row>
    <row r="59" spans="1:29" ht="36.75" customHeight="1" x14ac:dyDescent="0.15">
      <c r="A59" s="280" t="s">
        <v>4</v>
      </c>
      <c r="B59" s="222">
        <f>SUM(B55:B58)</f>
        <v>2127</v>
      </c>
      <c r="C59" s="304">
        <f>SUM(C55:C58)</f>
        <v>206833</v>
      </c>
      <c r="D59" s="222">
        <f>SUM(D55:D58)</f>
        <v>1880</v>
      </c>
      <c r="E59" s="304">
        <f>SUM(E55:E58)</f>
        <v>172799</v>
      </c>
      <c r="F59" s="222">
        <f t="shared" ref="F59:Y59" si="11">SUM(F55:F58)</f>
        <v>2260</v>
      </c>
      <c r="G59" s="304">
        <f t="shared" si="11"/>
        <v>265413</v>
      </c>
      <c r="H59" s="222">
        <f t="shared" si="11"/>
        <v>2195</v>
      </c>
      <c r="I59" s="304">
        <f t="shared" si="11"/>
        <v>263282</v>
      </c>
      <c r="J59" s="222">
        <f t="shared" si="11"/>
        <v>2252</v>
      </c>
      <c r="K59" s="304">
        <f t="shared" si="11"/>
        <v>301007</v>
      </c>
      <c r="L59" s="222">
        <f t="shared" si="11"/>
        <v>2175</v>
      </c>
      <c r="M59" s="304">
        <f t="shared" si="11"/>
        <v>244265</v>
      </c>
      <c r="N59" s="222">
        <f t="shared" si="11"/>
        <v>2230</v>
      </c>
      <c r="O59" s="304">
        <f t="shared" si="11"/>
        <v>238443</v>
      </c>
      <c r="P59" s="222">
        <f t="shared" si="11"/>
        <v>2227</v>
      </c>
      <c r="Q59" s="304">
        <f t="shared" si="11"/>
        <v>250914</v>
      </c>
      <c r="R59" s="222">
        <f t="shared" si="11"/>
        <v>2186</v>
      </c>
      <c r="S59" s="304">
        <f t="shared" si="11"/>
        <v>267410</v>
      </c>
      <c r="T59" s="222">
        <f t="shared" si="11"/>
        <v>2145</v>
      </c>
      <c r="U59" s="304">
        <f t="shared" si="11"/>
        <v>250670</v>
      </c>
      <c r="V59" s="222">
        <f t="shared" si="11"/>
        <v>2199</v>
      </c>
      <c r="W59" s="304">
        <f t="shared" si="11"/>
        <v>297564</v>
      </c>
      <c r="X59" s="222">
        <f t="shared" si="11"/>
        <v>2232</v>
      </c>
      <c r="Y59" s="304">
        <f t="shared" si="11"/>
        <v>269171</v>
      </c>
      <c r="Z59" s="306">
        <f>SUM(Z55:Z58)</f>
        <v>26108</v>
      </c>
      <c r="AA59" s="274">
        <f>SUM(AA55:AA58)</f>
        <v>3027771</v>
      </c>
    </row>
    <row r="60" spans="1:29" ht="23.25" customHeight="1" x14ac:dyDescent="0.15"/>
    <row r="61" spans="1:29" ht="48.75" customHeight="1" x14ac:dyDescent="0.15">
      <c r="A61" s="652" t="s">
        <v>253</v>
      </c>
      <c r="B61" s="652"/>
      <c r="C61" s="652"/>
      <c r="D61" s="652"/>
      <c r="E61" s="652"/>
      <c r="F61" s="652"/>
      <c r="G61" s="652"/>
      <c r="H61" s="652"/>
      <c r="I61" s="652"/>
      <c r="J61" s="652"/>
      <c r="K61" s="652"/>
      <c r="L61" s="652"/>
      <c r="M61" s="652"/>
      <c r="N61" s="652"/>
      <c r="O61" s="652"/>
      <c r="P61" s="652"/>
      <c r="Q61" s="652"/>
      <c r="R61" s="652"/>
    </row>
    <row r="62" spans="1:29" ht="23.25" customHeight="1" x14ac:dyDescent="0.15"/>
    <row r="63" spans="1:29" ht="23.25" customHeight="1" x14ac:dyDescent="0.15"/>
    <row r="64" spans="1:29" ht="35.25" customHeight="1" x14ac:dyDescent="0.15">
      <c r="A64" s="279"/>
      <c r="B64" s="644" t="s">
        <v>226</v>
      </c>
      <c r="C64" s="318" t="s">
        <v>232</v>
      </c>
      <c r="D64" s="646" t="s">
        <v>226</v>
      </c>
      <c r="E64" s="318" t="s">
        <v>232</v>
      </c>
      <c r="F64" s="646" t="s">
        <v>226</v>
      </c>
      <c r="G64" s="318" t="s">
        <v>232</v>
      </c>
      <c r="H64" s="646" t="s">
        <v>226</v>
      </c>
      <c r="I64" s="398" t="s">
        <v>248</v>
      </c>
      <c r="J64" s="646" t="s">
        <v>226</v>
      </c>
      <c r="K64" s="398" t="s">
        <v>248</v>
      </c>
      <c r="L64" s="646" t="s">
        <v>226</v>
      </c>
      <c r="M64" s="398" t="s">
        <v>248</v>
      </c>
      <c r="N64" s="646" t="s">
        <v>226</v>
      </c>
      <c r="O64" s="398" t="s">
        <v>248</v>
      </c>
      <c r="P64" s="646" t="s">
        <v>226</v>
      </c>
      <c r="Q64" s="398" t="s">
        <v>248</v>
      </c>
      <c r="R64" s="646" t="s">
        <v>226</v>
      </c>
      <c r="S64" s="398" t="s">
        <v>248</v>
      </c>
      <c r="T64" s="646" t="s">
        <v>226</v>
      </c>
      <c r="U64" s="398" t="s">
        <v>248</v>
      </c>
      <c r="V64" s="646" t="s">
        <v>226</v>
      </c>
      <c r="W64" s="398" t="s">
        <v>248</v>
      </c>
      <c r="X64" s="646" t="s">
        <v>226</v>
      </c>
      <c r="Y64" s="398" t="s">
        <v>248</v>
      </c>
      <c r="Z64" s="648" t="s">
        <v>227</v>
      </c>
      <c r="AA64" s="650" t="s">
        <v>228</v>
      </c>
      <c r="AB64" s="222"/>
      <c r="AC64" s="222"/>
    </row>
    <row r="65" spans="1:29" ht="35.25" customHeight="1" thickBot="1" x14ac:dyDescent="0.2">
      <c r="A65" s="369" t="s">
        <v>245</v>
      </c>
      <c r="B65" s="645"/>
      <c r="C65" s="303" t="s">
        <v>194</v>
      </c>
      <c r="D65" s="647"/>
      <c r="E65" s="282" t="s">
        <v>176</v>
      </c>
      <c r="F65" s="647"/>
      <c r="G65" s="282" t="s">
        <v>195</v>
      </c>
      <c r="H65" s="647"/>
      <c r="I65" s="282" t="s">
        <v>177</v>
      </c>
      <c r="J65" s="647"/>
      <c r="K65" s="282" t="s">
        <v>178</v>
      </c>
      <c r="L65" s="647"/>
      <c r="M65" s="282" t="s">
        <v>179</v>
      </c>
      <c r="N65" s="647"/>
      <c r="O65" s="282" t="s">
        <v>180</v>
      </c>
      <c r="P65" s="647"/>
      <c r="Q65" s="282" t="s">
        <v>181</v>
      </c>
      <c r="R65" s="647"/>
      <c r="S65" s="282" t="s">
        <v>182</v>
      </c>
      <c r="T65" s="647"/>
      <c r="U65" s="282" t="s">
        <v>183</v>
      </c>
      <c r="V65" s="647"/>
      <c r="W65" s="282" t="s">
        <v>184</v>
      </c>
      <c r="X65" s="647"/>
      <c r="Y65" s="282" t="s">
        <v>185</v>
      </c>
      <c r="Z65" s="649"/>
      <c r="AA65" s="651"/>
      <c r="AB65" s="222"/>
      <c r="AC65" s="222"/>
    </row>
    <row r="66" spans="1:29" ht="35.25" customHeight="1" x14ac:dyDescent="0.15">
      <c r="A66" s="280" t="s">
        <v>196</v>
      </c>
      <c r="B66" s="222">
        <v>623</v>
      </c>
      <c r="C66" s="304">
        <v>57433</v>
      </c>
      <c r="D66" s="305">
        <v>552</v>
      </c>
      <c r="E66" s="274">
        <v>50020</v>
      </c>
      <c r="F66" s="305">
        <v>740</v>
      </c>
      <c r="G66" s="274">
        <v>75925</v>
      </c>
      <c r="H66" s="305">
        <v>708</v>
      </c>
      <c r="I66" s="274">
        <v>74912</v>
      </c>
      <c r="J66" s="305">
        <v>735</v>
      </c>
      <c r="K66" s="274">
        <v>87601</v>
      </c>
      <c r="L66" s="305">
        <v>691</v>
      </c>
      <c r="M66" s="274">
        <v>66987</v>
      </c>
      <c r="N66" s="305">
        <v>729</v>
      </c>
      <c r="O66" s="274">
        <v>67932</v>
      </c>
      <c r="P66" s="305">
        <v>732</v>
      </c>
      <c r="Q66" s="274">
        <v>68412</v>
      </c>
      <c r="R66" s="305">
        <v>694</v>
      </c>
      <c r="S66" s="274">
        <v>64070</v>
      </c>
      <c r="T66" s="305">
        <v>741</v>
      </c>
      <c r="U66" s="274">
        <v>84573</v>
      </c>
      <c r="V66" s="305">
        <v>721</v>
      </c>
      <c r="W66" s="274">
        <v>86844</v>
      </c>
      <c r="X66" s="305">
        <v>737</v>
      </c>
      <c r="Y66" s="274">
        <v>77263</v>
      </c>
      <c r="Z66" s="306">
        <f t="shared" ref="Z66:AA69" si="12">B66+D66+F66+H66+J66+L66+N66+P66+R66+T66+V66+X66</f>
        <v>8403</v>
      </c>
      <c r="AA66" s="274">
        <f t="shared" si="12"/>
        <v>861972</v>
      </c>
      <c r="AB66" s="222"/>
      <c r="AC66" s="222"/>
    </row>
    <row r="67" spans="1:29" ht="35.25" customHeight="1" x14ac:dyDescent="0.15">
      <c r="A67" s="280" t="s">
        <v>197</v>
      </c>
      <c r="B67" s="222">
        <v>311</v>
      </c>
      <c r="C67" s="304">
        <v>27473</v>
      </c>
      <c r="D67" s="305">
        <v>282</v>
      </c>
      <c r="E67" s="274">
        <v>20736</v>
      </c>
      <c r="F67" s="305">
        <v>418</v>
      </c>
      <c r="G67" s="274">
        <v>50040</v>
      </c>
      <c r="H67" s="305">
        <v>448</v>
      </c>
      <c r="I67" s="274">
        <v>60979</v>
      </c>
      <c r="J67" s="305">
        <v>463</v>
      </c>
      <c r="K67" s="274">
        <v>68284</v>
      </c>
      <c r="L67" s="305">
        <v>441</v>
      </c>
      <c r="M67" s="274">
        <v>54107</v>
      </c>
      <c r="N67" s="305">
        <v>455</v>
      </c>
      <c r="O67" s="274">
        <v>57477</v>
      </c>
      <c r="P67" s="305">
        <v>463</v>
      </c>
      <c r="Q67" s="274">
        <v>59339</v>
      </c>
      <c r="R67" s="305">
        <v>437</v>
      </c>
      <c r="S67" s="274">
        <v>53774</v>
      </c>
      <c r="T67" s="305">
        <v>460</v>
      </c>
      <c r="U67" s="274">
        <v>69626</v>
      </c>
      <c r="V67" s="305">
        <v>443</v>
      </c>
      <c r="W67" s="274">
        <v>69053</v>
      </c>
      <c r="X67" s="305">
        <v>456</v>
      </c>
      <c r="Y67" s="274">
        <v>55669</v>
      </c>
      <c r="Z67" s="306">
        <f t="shared" si="12"/>
        <v>5077</v>
      </c>
      <c r="AA67" s="274">
        <f t="shared" si="12"/>
        <v>646557</v>
      </c>
      <c r="AB67" s="222"/>
      <c r="AC67" s="222"/>
    </row>
    <row r="68" spans="1:29" ht="35.25" customHeight="1" x14ac:dyDescent="0.15">
      <c r="A68" s="280" t="s">
        <v>198</v>
      </c>
      <c r="B68" s="222">
        <v>539</v>
      </c>
      <c r="C68" s="304">
        <v>58113</v>
      </c>
      <c r="D68" s="305">
        <v>486</v>
      </c>
      <c r="E68" s="274">
        <v>49287</v>
      </c>
      <c r="F68" s="305">
        <v>588</v>
      </c>
      <c r="G68" s="274">
        <v>69391</v>
      </c>
      <c r="H68" s="305">
        <v>530</v>
      </c>
      <c r="I68" s="274">
        <v>66123</v>
      </c>
      <c r="J68" s="305">
        <v>547</v>
      </c>
      <c r="K68" s="274">
        <v>73388</v>
      </c>
      <c r="L68" s="305">
        <v>523</v>
      </c>
      <c r="M68" s="274">
        <v>57581</v>
      </c>
      <c r="N68" s="305">
        <v>537</v>
      </c>
      <c r="O68" s="274">
        <v>58952</v>
      </c>
      <c r="P68" s="305">
        <v>536</v>
      </c>
      <c r="Q68" s="274">
        <v>63293</v>
      </c>
      <c r="R68" s="305">
        <v>521</v>
      </c>
      <c r="S68" s="274">
        <v>59069</v>
      </c>
      <c r="T68" s="305">
        <v>541</v>
      </c>
      <c r="U68" s="274">
        <v>71716</v>
      </c>
      <c r="V68" s="305">
        <v>537</v>
      </c>
      <c r="W68" s="274">
        <v>73484</v>
      </c>
      <c r="X68" s="305">
        <v>552</v>
      </c>
      <c r="Y68" s="274">
        <v>68925</v>
      </c>
      <c r="Z68" s="306">
        <f t="shared" si="12"/>
        <v>6437</v>
      </c>
      <c r="AA68" s="274">
        <f t="shared" si="12"/>
        <v>769322</v>
      </c>
      <c r="AB68" s="222"/>
      <c r="AC68" s="222"/>
    </row>
    <row r="69" spans="1:29" ht="35.25" customHeight="1" thickBot="1" x14ac:dyDescent="0.2">
      <c r="A69" s="281" t="s">
        <v>199</v>
      </c>
      <c r="B69" s="307">
        <v>515</v>
      </c>
      <c r="C69" s="308">
        <v>58705</v>
      </c>
      <c r="D69" s="309">
        <v>484</v>
      </c>
      <c r="E69" s="275">
        <v>53495</v>
      </c>
      <c r="F69" s="309">
        <v>553</v>
      </c>
      <c r="G69" s="275">
        <v>70198</v>
      </c>
      <c r="H69" s="309">
        <v>534</v>
      </c>
      <c r="I69" s="275">
        <v>72896</v>
      </c>
      <c r="J69" s="309">
        <v>549</v>
      </c>
      <c r="K69" s="275">
        <v>80788</v>
      </c>
      <c r="L69" s="309">
        <v>532</v>
      </c>
      <c r="M69" s="275">
        <v>68286</v>
      </c>
      <c r="N69" s="309">
        <v>536</v>
      </c>
      <c r="O69" s="275">
        <v>62336</v>
      </c>
      <c r="P69" s="309">
        <v>544</v>
      </c>
      <c r="Q69" s="275">
        <v>64556</v>
      </c>
      <c r="R69" s="309">
        <v>524</v>
      </c>
      <c r="S69" s="275">
        <v>63299</v>
      </c>
      <c r="T69" s="309">
        <v>520</v>
      </c>
      <c r="U69" s="275">
        <v>70949</v>
      </c>
      <c r="V69" s="309">
        <v>537</v>
      </c>
      <c r="W69" s="275">
        <v>79515</v>
      </c>
      <c r="X69" s="309">
        <v>553</v>
      </c>
      <c r="Y69" s="275">
        <v>75808</v>
      </c>
      <c r="Z69" s="310">
        <f t="shared" si="12"/>
        <v>6381</v>
      </c>
      <c r="AA69" s="275">
        <f t="shared" si="12"/>
        <v>820831</v>
      </c>
      <c r="AB69" s="222"/>
      <c r="AC69" s="222"/>
    </row>
    <row r="70" spans="1:29" ht="35.25" customHeight="1" x14ac:dyDescent="0.15">
      <c r="A70" s="280" t="s">
        <v>4</v>
      </c>
      <c r="B70" s="222">
        <f>SUM(B66:B69)</f>
        <v>1988</v>
      </c>
      <c r="C70" s="304">
        <f>SUM(C66:C69)</f>
        <v>201724</v>
      </c>
      <c r="D70" s="222">
        <f>SUM(D66:D69)</f>
        <v>1804</v>
      </c>
      <c r="E70" s="304">
        <f>SUM(E66:E69)</f>
        <v>173538</v>
      </c>
      <c r="F70" s="222">
        <f t="shared" ref="F70:Y70" si="13">SUM(F66:F69)</f>
        <v>2299</v>
      </c>
      <c r="G70" s="304">
        <f t="shared" si="13"/>
        <v>265554</v>
      </c>
      <c r="H70" s="222">
        <f t="shared" si="13"/>
        <v>2220</v>
      </c>
      <c r="I70" s="304">
        <f t="shared" si="13"/>
        <v>274910</v>
      </c>
      <c r="J70" s="222">
        <f t="shared" si="13"/>
        <v>2294</v>
      </c>
      <c r="K70" s="304">
        <f t="shared" si="13"/>
        <v>310061</v>
      </c>
      <c r="L70" s="222">
        <f t="shared" si="13"/>
        <v>2187</v>
      </c>
      <c r="M70" s="304">
        <f t="shared" si="13"/>
        <v>246961</v>
      </c>
      <c r="N70" s="222">
        <f t="shared" si="13"/>
        <v>2257</v>
      </c>
      <c r="O70" s="304">
        <f t="shared" si="13"/>
        <v>246697</v>
      </c>
      <c r="P70" s="222">
        <f t="shared" si="13"/>
        <v>2275</v>
      </c>
      <c r="Q70" s="304">
        <f t="shared" si="13"/>
        <v>255600</v>
      </c>
      <c r="R70" s="222">
        <f t="shared" si="13"/>
        <v>2176</v>
      </c>
      <c r="S70" s="304">
        <f t="shared" si="13"/>
        <v>240212</v>
      </c>
      <c r="T70" s="222">
        <f t="shared" si="13"/>
        <v>2262</v>
      </c>
      <c r="U70" s="304">
        <f t="shared" si="13"/>
        <v>296864</v>
      </c>
      <c r="V70" s="222">
        <f t="shared" si="13"/>
        <v>2238</v>
      </c>
      <c r="W70" s="304">
        <f t="shared" si="13"/>
        <v>308896</v>
      </c>
      <c r="X70" s="222">
        <f t="shared" si="13"/>
        <v>2298</v>
      </c>
      <c r="Y70" s="304">
        <f t="shared" si="13"/>
        <v>277665</v>
      </c>
      <c r="Z70" s="306">
        <f>SUM(Z66:Z69)</f>
        <v>26298</v>
      </c>
      <c r="AA70" s="274">
        <f>SUM(AA66:AA69)</f>
        <v>3098682</v>
      </c>
      <c r="AB70" s="222"/>
      <c r="AC70" s="222"/>
    </row>
    <row r="71" spans="1:29" ht="18.75" customHeight="1" x14ac:dyDescent="0.15"/>
    <row r="72" spans="1:29" ht="18.75" customHeight="1" x14ac:dyDescent="0.15">
      <c r="A72" s="299" t="s">
        <v>250</v>
      </c>
    </row>
    <row r="73" spans="1:29" ht="18.75" customHeight="1" x14ac:dyDescent="0.15"/>
    <row r="74" spans="1:29" ht="18.75" customHeight="1" x14ac:dyDescent="0.15"/>
    <row r="75" spans="1:29" ht="35.25" customHeight="1" x14ac:dyDescent="0.15">
      <c r="A75" s="279"/>
      <c r="B75" s="644" t="s">
        <v>226</v>
      </c>
      <c r="C75" s="333" t="s">
        <v>236</v>
      </c>
      <c r="D75" s="646" t="s">
        <v>226</v>
      </c>
      <c r="E75" s="333" t="s">
        <v>236</v>
      </c>
      <c r="F75" s="646" t="s">
        <v>226</v>
      </c>
      <c r="G75" s="333" t="s">
        <v>236</v>
      </c>
      <c r="H75" s="646" t="s">
        <v>226</v>
      </c>
      <c r="I75" s="318" t="s">
        <v>232</v>
      </c>
      <c r="J75" s="646" t="s">
        <v>226</v>
      </c>
      <c r="K75" s="318" t="s">
        <v>232</v>
      </c>
      <c r="L75" s="646" t="s">
        <v>226</v>
      </c>
      <c r="M75" s="318" t="s">
        <v>232</v>
      </c>
      <c r="N75" s="646" t="s">
        <v>226</v>
      </c>
      <c r="O75" s="318" t="s">
        <v>232</v>
      </c>
      <c r="P75" s="646" t="s">
        <v>226</v>
      </c>
      <c r="Q75" s="318" t="s">
        <v>232</v>
      </c>
      <c r="R75" s="646" t="s">
        <v>226</v>
      </c>
      <c r="S75" s="318" t="s">
        <v>232</v>
      </c>
      <c r="T75" s="646" t="s">
        <v>226</v>
      </c>
      <c r="U75" s="318" t="s">
        <v>232</v>
      </c>
      <c r="V75" s="646" t="s">
        <v>226</v>
      </c>
      <c r="W75" s="318" t="s">
        <v>232</v>
      </c>
      <c r="X75" s="646" t="s">
        <v>226</v>
      </c>
      <c r="Y75" s="318" t="s">
        <v>232</v>
      </c>
      <c r="Z75" s="648" t="s">
        <v>227</v>
      </c>
      <c r="AA75" s="650" t="s">
        <v>228</v>
      </c>
      <c r="AB75" s="222"/>
      <c r="AC75" s="222"/>
    </row>
    <row r="76" spans="1:29" ht="35.25" customHeight="1" thickBot="1" x14ac:dyDescent="0.2">
      <c r="A76" s="352" t="s">
        <v>240</v>
      </c>
      <c r="B76" s="645"/>
      <c r="C76" s="303" t="s">
        <v>194</v>
      </c>
      <c r="D76" s="647"/>
      <c r="E76" s="282" t="s">
        <v>176</v>
      </c>
      <c r="F76" s="647"/>
      <c r="G76" s="282" t="s">
        <v>195</v>
      </c>
      <c r="H76" s="647"/>
      <c r="I76" s="282" t="s">
        <v>177</v>
      </c>
      <c r="J76" s="647"/>
      <c r="K76" s="282" t="s">
        <v>178</v>
      </c>
      <c r="L76" s="647"/>
      <c r="M76" s="282" t="s">
        <v>179</v>
      </c>
      <c r="N76" s="647"/>
      <c r="O76" s="282" t="s">
        <v>180</v>
      </c>
      <c r="P76" s="647"/>
      <c r="Q76" s="282" t="s">
        <v>181</v>
      </c>
      <c r="R76" s="647"/>
      <c r="S76" s="282" t="s">
        <v>182</v>
      </c>
      <c r="T76" s="647"/>
      <c r="U76" s="282" t="s">
        <v>183</v>
      </c>
      <c r="V76" s="647"/>
      <c r="W76" s="282" t="s">
        <v>184</v>
      </c>
      <c r="X76" s="647"/>
      <c r="Y76" s="282" t="s">
        <v>185</v>
      </c>
      <c r="Z76" s="649"/>
      <c r="AA76" s="651"/>
      <c r="AB76" s="222"/>
      <c r="AC76" s="222"/>
    </row>
    <row r="77" spans="1:29" ht="35.25" customHeight="1" x14ac:dyDescent="0.15">
      <c r="A77" s="280" t="s">
        <v>196</v>
      </c>
      <c r="B77" s="222">
        <v>744</v>
      </c>
      <c r="C77" s="304">
        <v>64387</v>
      </c>
      <c r="D77" s="305">
        <v>644</v>
      </c>
      <c r="E77" s="274">
        <v>56079</v>
      </c>
      <c r="F77" s="305">
        <v>763</v>
      </c>
      <c r="G77" s="274">
        <v>80709</v>
      </c>
      <c r="H77" s="305">
        <v>745</v>
      </c>
      <c r="I77" s="274">
        <v>81609</v>
      </c>
      <c r="J77" s="305">
        <v>805</v>
      </c>
      <c r="K77" s="274">
        <v>100458</v>
      </c>
      <c r="L77" s="305">
        <v>768</v>
      </c>
      <c r="M77" s="274">
        <v>78565</v>
      </c>
      <c r="N77" s="305">
        <v>798</v>
      </c>
      <c r="O77" s="274">
        <v>89887</v>
      </c>
      <c r="P77" s="305">
        <v>794</v>
      </c>
      <c r="Q77" s="274">
        <v>83010</v>
      </c>
      <c r="R77" s="305">
        <v>768</v>
      </c>
      <c r="S77" s="274">
        <v>81854</v>
      </c>
      <c r="T77" s="305">
        <v>768</v>
      </c>
      <c r="U77" s="274">
        <v>72047</v>
      </c>
      <c r="V77" s="305">
        <v>778</v>
      </c>
      <c r="W77" s="274">
        <v>100180</v>
      </c>
      <c r="X77" s="305">
        <v>799</v>
      </c>
      <c r="Y77" s="274">
        <v>88760</v>
      </c>
      <c r="Z77" s="306">
        <f t="shared" ref="Z77:AA80" si="14">B77+D77+F77+H77+J77+L77+N77+P77+R77+T77+V77+X77</f>
        <v>9174</v>
      </c>
      <c r="AA77" s="274">
        <f t="shared" si="14"/>
        <v>977545</v>
      </c>
      <c r="AB77" s="222"/>
      <c r="AC77" s="222"/>
    </row>
    <row r="78" spans="1:29" ht="35.25" customHeight="1" x14ac:dyDescent="0.15">
      <c r="A78" s="280" t="s">
        <v>197</v>
      </c>
      <c r="B78" s="222">
        <v>390</v>
      </c>
      <c r="C78" s="304">
        <v>32993</v>
      </c>
      <c r="D78" s="305">
        <v>317</v>
      </c>
      <c r="E78" s="274">
        <v>25362</v>
      </c>
      <c r="F78" s="305">
        <v>432</v>
      </c>
      <c r="G78" s="274">
        <v>52738</v>
      </c>
      <c r="H78" s="305">
        <v>437</v>
      </c>
      <c r="I78" s="274">
        <v>61247</v>
      </c>
      <c r="J78" s="305">
        <v>464</v>
      </c>
      <c r="K78" s="274">
        <v>72518</v>
      </c>
      <c r="L78" s="305">
        <v>447</v>
      </c>
      <c r="M78" s="274">
        <v>60253</v>
      </c>
      <c r="N78" s="305">
        <v>465</v>
      </c>
      <c r="O78" s="274">
        <v>71389</v>
      </c>
      <c r="P78" s="305">
        <v>463</v>
      </c>
      <c r="Q78" s="274">
        <v>65658</v>
      </c>
      <c r="R78" s="305">
        <v>448</v>
      </c>
      <c r="S78" s="274">
        <v>61721</v>
      </c>
      <c r="T78" s="305">
        <v>443</v>
      </c>
      <c r="U78" s="274">
        <v>53106</v>
      </c>
      <c r="V78" s="305">
        <v>443</v>
      </c>
      <c r="W78" s="274">
        <v>69900</v>
      </c>
      <c r="X78" s="305">
        <v>831</v>
      </c>
      <c r="Y78" s="274">
        <v>56817</v>
      </c>
      <c r="Z78" s="306">
        <f t="shared" si="14"/>
        <v>5580</v>
      </c>
      <c r="AA78" s="274">
        <f t="shared" si="14"/>
        <v>683702</v>
      </c>
      <c r="AB78" s="222"/>
      <c r="AC78" s="222"/>
    </row>
    <row r="79" spans="1:29" ht="35.25" customHeight="1" x14ac:dyDescent="0.15">
      <c r="A79" s="280" t="s">
        <v>198</v>
      </c>
      <c r="B79" s="222">
        <v>569</v>
      </c>
      <c r="C79" s="304">
        <v>60722</v>
      </c>
      <c r="D79" s="305">
        <v>510</v>
      </c>
      <c r="E79" s="274">
        <v>51606</v>
      </c>
      <c r="F79" s="305">
        <v>592</v>
      </c>
      <c r="G79" s="274">
        <v>71819</v>
      </c>
      <c r="H79" s="305">
        <v>586</v>
      </c>
      <c r="I79" s="274">
        <v>73487</v>
      </c>
      <c r="J79" s="305">
        <v>615</v>
      </c>
      <c r="K79" s="274">
        <v>87156</v>
      </c>
      <c r="L79" s="305">
        <v>586</v>
      </c>
      <c r="M79" s="274">
        <v>71415</v>
      </c>
      <c r="N79" s="305">
        <v>609</v>
      </c>
      <c r="O79" s="274">
        <v>79635</v>
      </c>
      <c r="P79" s="305">
        <v>597</v>
      </c>
      <c r="Q79" s="274">
        <v>77094</v>
      </c>
      <c r="R79" s="305">
        <v>585</v>
      </c>
      <c r="S79" s="274">
        <v>73497</v>
      </c>
      <c r="T79" s="305">
        <v>591</v>
      </c>
      <c r="U79" s="274">
        <v>65515</v>
      </c>
      <c r="V79" s="305">
        <v>598</v>
      </c>
      <c r="W79" s="274">
        <v>85543</v>
      </c>
      <c r="X79" s="305">
        <v>614</v>
      </c>
      <c r="Y79" s="274">
        <v>79689</v>
      </c>
      <c r="Z79" s="306">
        <f t="shared" si="14"/>
        <v>7052</v>
      </c>
      <c r="AA79" s="274">
        <f t="shared" si="14"/>
        <v>877178</v>
      </c>
      <c r="AB79" s="222"/>
      <c r="AC79" s="222"/>
    </row>
    <row r="80" spans="1:29" ht="35.25" customHeight="1" thickBot="1" x14ac:dyDescent="0.2">
      <c r="A80" s="281" t="s">
        <v>199</v>
      </c>
      <c r="B80" s="307">
        <v>544</v>
      </c>
      <c r="C80" s="308">
        <v>60052</v>
      </c>
      <c r="D80" s="309">
        <v>512</v>
      </c>
      <c r="E80" s="275">
        <v>55541</v>
      </c>
      <c r="F80" s="309">
        <v>583</v>
      </c>
      <c r="G80" s="275">
        <v>74217</v>
      </c>
      <c r="H80" s="309">
        <v>533</v>
      </c>
      <c r="I80" s="275">
        <v>69381</v>
      </c>
      <c r="J80" s="309">
        <v>552</v>
      </c>
      <c r="K80" s="275">
        <v>83047</v>
      </c>
      <c r="L80" s="309">
        <v>530</v>
      </c>
      <c r="M80" s="275">
        <v>70283</v>
      </c>
      <c r="N80" s="309">
        <v>548</v>
      </c>
      <c r="O80" s="275">
        <v>73471</v>
      </c>
      <c r="P80" s="309">
        <v>541</v>
      </c>
      <c r="Q80" s="275">
        <v>68414</v>
      </c>
      <c r="R80" s="309">
        <v>533</v>
      </c>
      <c r="S80" s="275">
        <v>70174</v>
      </c>
      <c r="T80" s="309">
        <v>544</v>
      </c>
      <c r="U80" s="275">
        <v>64478</v>
      </c>
      <c r="V80" s="309">
        <v>535</v>
      </c>
      <c r="W80" s="275">
        <v>82063</v>
      </c>
      <c r="X80" s="309">
        <v>551</v>
      </c>
      <c r="Y80" s="275">
        <v>76727</v>
      </c>
      <c r="Z80" s="310">
        <f t="shared" si="14"/>
        <v>6506</v>
      </c>
      <c r="AA80" s="275">
        <f t="shared" si="14"/>
        <v>847848</v>
      </c>
      <c r="AB80" s="222"/>
      <c r="AC80" s="222"/>
    </row>
    <row r="81" spans="1:29" ht="35.25" customHeight="1" x14ac:dyDescent="0.15">
      <c r="A81" s="280" t="s">
        <v>4</v>
      </c>
      <c r="B81" s="222">
        <f>SUM(B77:B80)</f>
        <v>2247</v>
      </c>
      <c r="C81" s="304">
        <f>SUM(C77:C80)</f>
        <v>218154</v>
      </c>
      <c r="D81" s="222">
        <f>SUM(D77:D80)</f>
        <v>1983</v>
      </c>
      <c r="E81" s="304">
        <f>SUM(E77:E80)</f>
        <v>188588</v>
      </c>
      <c r="F81" s="222">
        <f t="shared" ref="F81:Y81" si="15">SUM(F77:F80)</f>
        <v>2370</v>
      </c>
      <c r="G81" s="304">
        <f t="shared" si="15"/>
        <v>279483</v>
      </c>
      <c r="H81" s="222">
        <f t="shared" si="15"/>
        <v>2301</v>
      </c>
      <c r="I81" s="304">
        <f t="shared" si="15"/>
        <v>285724</v>
      </c>
      <c r="J81" s="222">
        <f t="shared" si="15"/>
        <v>2436</v>
      </c>
      <c r="K81" s="304">
        <f t="shared" si="15"/>
        <v>343179</v>
      </c>
      <c r="L81" s="222">
        <f t="shared" si="15"/>
        <v>2331</v>
      </c>
      <c r="M81" s="304">
        <f t="shared" si="15"/>
        <v>280516</v>
      </c>
      <c r="N81" s="222">
        <f t="shared" si="15"/>
        <v>2420</v>
      </c>
      <c r="O81" s="304">
        <f t="shared" si="15"/>
        <v>314382</v>
      </c>
      <c r="P81" s="222">
        <f t="shared" si="15"/>
        <v>2395</v>
      </c>
      <c r="Q81" s="304">
        <f t="shared" si="15"/>
        <v>294176</v>
      </c>
      <c r="R81" s="222">
        <f t="shared" si="15"/>
        <v>2334</v>
      </c>
      <c r="S81" s="304">
        <f t="shared" si="15"/>
        <v>287246</v>
      </c>
      <c r="T81" s="222">
        <f t="shared" si="15"/>
        <v>2346</v>
      </c>
      <c r="U81" s="304">
        <f t="shared" si="15"/>
        <v>255146</v>
      </c>
      <c r="V81" s="222">
        <f t="shared" si="15"/>
        <v>2354</v>
      </c>
      <c r="W81" s="304">
        <f t="shared" si="15"/>
        <v>337686</v>
      </c>
      <c r="X81" s="222">
        <f t="shared" si="15"/>
        <v>2795</v>
      </c>
      <c r="Y81" s="304">
        <f t="shared" si="15"/>
        <v>301993</v>
      </c>
      <c r="Z81" s="306">
        <f>SUM(Z77:Z80)</f>
        <v>28312</v>
      </c>
      <c r="AA81" s="274">
        <f>SUM(AA77:AA80)</f>
        <v>3386273</v>
      </c>
      <c r="AB81" s="222"/>
      <c r="AC81" s="222"/>
    </row>
    <row r="82" spans="1:29" ht="18" customHeight="1" x14ac:dyDescent="0.2">
      <c r="C82" s="291"/>
      <c r="D82" s="291"/>
    </row>
    <row r="83" spans="1:29" ht="18" customHeight="1" x14ac:dyDescent="0.2">
      <c r="A83" s="299" t="s">
        <v>243</v>
      </c>
      <c r="C83" s="291"/>
      <c r="D83" s="291"/>
    </row>
    <row r="84" spans="1:29" ht="18" customHeight="1" x14ac:dyDescent="0.2">
      <c r="C84" s="291"/>
      <c r="D84" s="291"/>
    </row>
    <row r="85" spans="1:29" ht="18" customHeight="1" x14ac:dyDescent="0.2">
      <c r="C85" s="291"/>
      <c r="D85" s="291"/>
    </row>
    <row r="86" spans="1:29" ht="35.25" customHeight="1" x14ac:dyDescent="0.15">
      <c r="A86" s="279"/>
      <c r="B86" s="644" t="s">
        <v>226</v>
      </c>
      <c r="C86" s="283" t="s">
        <v>209</v>
      </c>
      <c r="D86" s="646" t="s">
        <v>226</v>
      </c>
      <c r="E86" s="283" t="s">
        <v>209</v>
      </c>
      <c r="F86" s="646" t="s">
        <v>226</v>
      </c>
      <c r="G86" s="283" t="s">
        <v>209</v>
      </c>
      <c r="H86" s="646" t="s">
        <v>226</v>
      </c>
      <c r="I86" s="318" t="s">
        <v>232</v>
      </c>
      <c r="J86" s="646" t="s">
        <v>226</v>
      </c>
      <c r="K86" s="318" t="s">
        <v>232</v>
      </c>
      <c r="L86" s="646" t="s">
        <v>226</v>
      </c>
      <c r="M86" s="318" t="s">
        <v>232</v>
      </c>
      <c r="N86" s="646" t="s">
        <v>226</v>
      </c>
      <c r="O86" s="318" t="s">
        <v>232</v>
      </c>
      <c r="P86" s="646" t="s">
        <v>226</v>
      </c>
      <c r="Q86" s="333" t="s">
        <v>236</v>
      </c>
      <c r="R86" s="646" t="s">
        <v>226</v>
      </c>
      <c r="S86" s="333" t="s">
        <v>236</v>
      </c>
      <c r="T86" s="646" t="s">
        <v>226</v>
      </c>
      <c r="U86" s="333" t="s">
        <v>236</v>
      </c>
      <c r="V86" s="646" t="s">
        <v>226</v>
      </c>
      <c r="W86" s="333" t="s">
        <v>236</v>
      </c>
      <c r="X86" s="646" t="s">
        <v>226</v>
      </c>
      <c r="Y86" s="333" t="s">
        <v>236</v>
      </c>
      <c r="Z86" s="648" t="s">
        <v>227</v>
      </c>
      <c r="AA86" s="650" t="s">
        <v>228</v>
      </c>
      <c r="AB86" s="222"/>
      <c r="AC86" s="222"/>
    </row>
    <row r="87" spans="1:29" ht="35.25" customHeight="1" thickBot="1" x14ac:dyDescent="0.2">
      <c r="A87" s="312" t="s">
        <v>230</v>
      </c>
      <c r="B87" s="645"/>
      <c r="C87" s="303" t="s">
        <v>194</v>
      </c>
      <c r="D87" s="647"/>
      <c r="E87" s="282" t="s">
        <v>176</v>
      </c>
      <c r="F87" s="647"/>
      <c r="G87" s="282" t="s">
        <v>195</v>
      </c>
      <c r="H87" s="647"/>
      <c r="I87" s="282" t="s">
        <v>177</v>
      </c>
      <c r="J87" s="647"/>
      <c r="K87" s="282" t="s">
        <v>178</v>
      </c>
      <c r="L87" s="647"/>
      <c r="M87" s="282" t="s">
        <v>179</v>
      </c>
      <c r="N87" s="647"/>
      <c r="O87" s="282" t="s">
        <v>180</v>
      </c>
      <c r="P87" s="647"/>
      <c r="Q87" s="282" t="s">
        <v>181</v>
      </c>
      <c r="R87" s="647"/>
      <c r="S87" s="282" t="s">
        <v>182</v>
      </c>
      <c r="T87" s="647"/>
      <c r="U87" s="282" t="s">
        <v>183</v>
      </c>
      <c r="V87" s="647"/>
      <c r="W87" s="282" t="s">
        <v>184</v>
      </c>
      <c r="X87" s="647"/>
      <c r="Y87" s="282" t="s">
        <v>185</v>
      </c>
      <c r="Z87" s="649"/>
      <c r="AA87" s="651"/>
      <c r="AB87" s="222"/>
      <c r="AC87" s="222"/>
    </row>
    <row r="88" spans="1:29" ht="35.25" customHeight="1" x14ac:dyDescent="0.15">
      <c r="A88" s="280" t="s">
        <v>196</v>
      </c>
      <c r="B88" s="222">
        <v>652</v>
      </c>
      <c r="C88" s="304">
        <v>54774</v>
      </c>
      <c r="D88" s="305">
        <v>623</v>
      </c>
      <c r="E88" s="274">
        <v>49049</v>
      </c>
      <c r="F88" s="305">
        <v>727</v>
      </c>
      <c r="G88" s="274">
        <v>71893</v>
      </c>
      <c r="H88" s="305">
        <v>768</v>
      </c>
      <c r="I88" s="274">
        <v>82160</v>
      </c>
      <c r="J88" s="305">
        <v>798</v>
      </c>
      <c r="K88" s="274">
        <v>99299</v>
      </c>
      <c r="L88" s="305">
        <v>771</v>
      </c>
      <c r="M88" s="274">
        <v>78408</v>
      </c>
      <c r="N88" s="305">
        <v>796</v>
      </c>
      <c r="O88" s="274">
        <v>83342</v>
      </c>
      <c r="P88" s="305">
        <v>771</v>
      </c>
      <c r="Q88" s="274">
        <v>77947</v>
      </c>
      <c r="R88" s="305">
        <v>766</v>
      </c>
      <c r="S88" s="274">
        <v>73490</v>
      </c>
      <c r="T88" s="305">
        <v>800</v>
      </c>
      <c r="U88" s="274">
        <v>94361</v>
      </c>
      <c r="V88" s="305">
        <v>735</v>
      </c>
      <c r="W88" s="274">
        <v>90006</v>
      </c>
      <c r="X88" s="305">
        <v>789</v>
      </c>
      <c r="Y88" s="274">
        <v>89841</v>
      </c>
      <c r="Z88" s="306">
        <f t="shared" ref="Z88:AA91" si="16">B88+D88+F88+H88+J88+L88+N88+P88+R88+T88+V88+X88</f>
        <v>8996</v>
      </c>
      <c r="AA88" s="274">
        <f t="shared" si="16"/>
        <v>944570</v>
      </c>
      <c r="AB88" s="222"/>
      <c r="AC88" s="222"/>
    </row>
    <row r="89" spans="1:29" ht="35.25" customHeight="1" x14ac:dyDescent="0.15">
      <c r="A89" s="280" t="s">
        <v>197</v>
      </c>
      <c r="B89" s="222">
        <v>316</v>
      </c>
      <c r="C89" s="304">
        <v>28197</v>
      </c>
      <c r="D89" s="305">
        <v>329</v>
      </c>
      <c r="E89" s="274">
        <v>27183</v>
      </c>
      <c r="F89" s="305">
        <v>442</v>
      </c>
      <c r="G89" s="274">
        <v>54922</v>
      </c>
      <c r="H89" s="305">
        <v>445</v>
      </c>
      <c r="I89" s="274">
        <v>63951</v>
      </c>
      <c r="J89" s="305">
        <v>462</v>
      </c>
      <c r="K89" s="274">
        <v>73800</v>
      </c>
      <c r="L89" s="305">
        <v>447</v>
      </c>
      <c r="M89" s="274">
        <v>60539</v>
      </c>
      <c r="N89" s="305">
        <v>465</v>
      </c>
      <c r="O89" s="274">
        <v>69995</v>
      </c>
      <c r="P89" s="305">
        <v>453</v>
      </c>
      <c r="Q89" s="274">
        <v>64838</v>
      </c>
      <c r="R89" s="305">
        <v>441</v>
      </c>
      <c r="S89" s="274">
        <v>56938</v>
      </c>
      <c r="T89" s="305">
        <v>463</v>
      </c>
      <c r="U89" s="274">
        <v>70513</v>
      </c>
      <c r="V89" s="305">
        <v>399</v>
      </c>
      <c r="W89" s="274">
        <v>61395</v>
      </c>
      <c r="X89" s="305">
        <v>446</v>
      </c>
      <c r="Y89" s="274">
        <v>58487</v>
      </c>
      <c r="Z89" s="306">
        <f t="shared" si="16"/>
        <v>5108</v>
      </c>
      <c r="AA89" s="274">
        <f t="shared" si="16"/>
        <v>690758</v>
      </c>
      <c r="AB89" s="222"/>
      <c r="AC89" s="222"/>
    </row>
    <row r="90" spans="1:29" ht="35.25" customHeight="1" x14ac:dyDescent="0.15">
      <c r="A90" s="280" t="s">
        <v>198</v>
      </c>
      <c r="B90" s="222">
        <v>455</v>
      </c>
      <c r="C90" s="304">
        <v>48552</v>
      </c>
      <c r="D90" s="305">
        <v>447</v>
      </c>
      <c r="E90" s="274">
        <v>45947</v>
      </c>
      <c r="F90" s="305">
        <v>515</v>
      </c>
      <c r="G90" s="274">
        <v>60485</v>
      </c>
      <c r="H90" s="305">
        <v>557</v>
      </c>
      <c r="I90" s="274">
        <v>69244</v>
      </c>
      <c r="J90" s="305">
        <v>583</v>
      </c>
      <c r="K90" s="274">
        <v>81922</v>
      </c>
      <c r="L90" s="305">
        <v>559</v>
      </c>
      <c r="M90" s="274">
        <v>65453</v>
      </c>
      <c r="N90" s="305">
        <v>582</v>
      </c>
      <c r="O90" s="274">
        <v>75903</v>
      </c>
      <c r="P90" s="305">
        <v>584</v>
      </c>
      <c r="Q90" s="274">
        <v>74721</v>
      </c>
      <c r="R90" s="305">
        <v>585</v>
      </c>
      <c r="S90" s="274">
        <v>66432</v>
      </c>
      <c r="T90" s="305">
        <v>610</v>
      </c>
      <c r="U90" s="274">
        <v>81249</v>
      </c>
      <c r="V90" s="305">
        <v>587</v>
      </c>
      <c r="W90" s="274">
        <v>80988</v>
      </c>
      <c r="X90" s="305">
        <v>612</v>
      </c>
      <c r="Y90" s="274">
        <v>77808</v>
      </c>
      <c r="Z90" s="306">
        <f t="shared" si="16"/>
        <v>6676</v>
      </c>
      <c r="AA90" s="274">
        <f t="shared" si="16"/>
        <v>828704</v>
      </c>
      <c r="AB90" s="222"/>
      <c r="AC90" s="222"/>
    </row>
    <row r="91" spans="1:29" ht="35.25" customHeight="1" thickBot="1" x14ac:dyDescent="0.2">
      <c r="A91" s="281" t="s">
        <v>199</v>
      </c>
      <c r="B91" s="307">
        <v>551</v>
      </c>
      <c r="C91" s="308">
        <v>60203</v>
      </c>
      <c r="D91" s="309">
        <v>514</v>
      </c>
      <c r="E91" s="275">
        <v>57232</v>
      </c>
      <c r="F91" s="309">
        <v>585</v>
      </c>
      <c r="G91" s="275">
        <v>73263</v>
      </c>
      <c r="H91" s="309">
        <v>564</v>
      </c>
      <c r="I91" s="275">
        <v>73975</v>
      </c>
      <c r="J91" s="309">
        <v>582</v>
      </c>
      <c r="K91" s="275">
        <v>86599</v>
      </c>
      <c r="L91" s="309">
        <v>560</v>
      </c>
      <c r="M91" s="275">
        <v>71574</v>
      </c>
      <c r="N91" s="309">
        <v>581</v>
      </c>
      <c r="O91" s="275">
        <v>73638</v>
      </c>
      <c r="P91" s="309">
        <v>569</v>
      </c>
      <c r="Q91" s="275">
        <v>69879</v>
      </c>
      <c r="R91" s="309">
        <v>558</v>
      </c>
      <c r="S91" s="275">
        <v>67075</v>
      </c>
      <c r="T91" s="309">
        <v>584</v>
      </c>
      <c r="U91" s="275">
        <v>79140</v>
      </c>
      <c r="V91" s="309">
        <v>566</v>
      </c>
      <c r="W91" s="275">
        <v>82582</v>
      </c>
      <c r="X91" s="309">
        <v>582</v>
      </c>
      <c r="Y91" s="275">
        <v>78567</v>
      </c>
      <c r="Z91" s="310">
        <f t="shared" si="16"/>
        <v>6796</v>
      </c>
      <c r="AA91" s="275">
        <f t="shared" si="16"/>
        <v>873727</v>
      </c>
      <c r="AB91" s="222"/>
      <c r="AC91" s="222"/>
    </row>
    <row r="92" spans="1:29" ht="35.25" customHeight="1" x14ac:dyDescent="0.15">
      <c r="A92" s="280" t="s">
        <v>4</v>
      </c>
      <c r="B92" s="222">
        <f>SUM(B88:B91)</f>
        <v>1974</v>
      </c>
      <c r="C92" s="304">
        <f>SUM(C88:C91)</f>
        <v>191726</v>
      </c>
      <c r="D92" s="222">
        <f>SUM(D88:D91)</f>
        <v>1913</v>
      </c>
      <c r="E92" s="304">
        <f>SUM(E88:E91)</f>
        <v>179411</v>
      </c>
      <c r="F92" s="222">
        <f t="shared" ref="F92:Y92" si="17">SUM(F88:F91)</f>
        <v>2269</v>
      </c>
      <c r="G92" s="304">
        <f t="shared" si="17"/>
        <v>260563</v>
      </c>
      <c r="H92" s="222">
        <f t="shared" si="17"/>
        <v>2334</v>
      </c>
      <c r="I92" s="304">
        <f t="shared" si="17"/>
        <v>289330</v>
      </c>
      <c r="J92" s="222">
        <f t="shared" si="17"/>
        <v>2425</v>
      </c>
      <c r="K92" s="304">
        <f t="shared" si="17"/>
        <v>341620</v>
      </c>
      <c r="L92" s="222">
        <f t="shared" si="17"/>
        <v>2337</v>
      </c>
      <c r="M92" s="304">
        <f t="shared" si="17"/>
        <v>275974</v>
      </c>
      <c r="N92" s="222">
        <f t="shared" si="17"/>
        <v>2424</v>
      </c>
      <c r="O92" s="304">
        <f t="shared" si="17"/>
        <v>302878</v>
      </c>
      <c r="P92" s="222">
        <f t="shared" si="17"/>
        <v>2377</v>
      </c>
      <c r="Q92" s="304">
        <f t="shared" si="17"/>
        <v>287385</v>
      </c>
      <c r="R92" s="222">
        <f t="shared" si="17"/>
        <v>2350</v>
      </c>
      <c r="S92" s="304">
        <f t="shared" si="17"/>
        <v>263935</v>
      </c>
      <c r="T92" s="222">
        <f t="shared" si="17"/>
        <v>2457</v>
      </c>
      <c r="U92" s="304">
        <f t="shared" si="17"/>
        <v>325263</v>
      </c>
      <c r="V92" s="222">
        <f t="shared" si="17"/>
        <v>2287</v>
      </c>
      <c r="W92" s="304">
        <f t="shared" si="17"/>
        <v>314971</v>
      </c>
      <c r="X92" s="222">
        <f t="shared" si="17"/>
        <v>2429</v>
      </c>
      <c r="Y92" s="304">
        <f t="shared" si="17"/>
        <v>304703</v>
      </c>
      <c r="Z92" s="306">
        <f>SUM(Z88:Z91)</f>
        <v>27576</v>
      </c>
      <c r="AA92" s="274">
        <f>SUM(AA88:AA91)</f>
        <v>3337759</v>
      </c>
      <c r="AB92" s="222"/>
      <c r="AC92" s="222"/>
    </row>
    <row r="93" spans="1:29" ht="15.75" customHeight="1" x14ac:dyDescent="0.15">
      <c r="A93" s="311"/>
      <c r="B93" s="222"/>
      <c r="C93" s="274"/>
      <c r="D93" s="222"/>
      <c r="E93" s="274"/>
      <c r="F93" s="222"/>
      <c r="G93" s="274"/>
      <c r="H93" s="222"/>
      <c r="I93" s="274"/>
      <c r="J93" s="222"/>
      <c r="K93" s="274"/>
      <c r="L93" s="222"/>
      <c r="M93" s="274"/>
      <c r="N93" s="222"/>
      <c r="O93" s="274"/>
      <c r="P93" s="222"/>
      <c r="Q93" s="274"/>
      <c r="R93" s="222"/>
      <c r="S93" s="274"/>
      <c r="T93" s="222"/>
      <c r="U93" s="274"/>
      <c r="V93" s="222"/>
      <c r="W93" s="274"/>
      <c r="X93" s="222"/>
      <c r="Y93" s="274"/>
      <c r="Z93" s="274"/>
      <c r="AA93" s="274"/>
      <c r="AB93" s="222"/>
      <c r="AC93" s="222"/>
    </row>
    <row r="94" spans="1:29" ht="17.25" customHeight="1" x14ac:dyDescent="0.15">
      <c r="A94" s="299" t="s">
        <v>237</v>
      </c>
      <c r="B94" s="222"/>
      <c r="C94" s="274"/>
      <c r="D94" s="222"/>
      <c r="E94" s="274"/>
      <c r="F94" s="222"/>
      <c r="G94" s="274"/>
      <c r="H94" s="222"/>
      <c r="I94" s="274"/>
      <c r="J94" s="222"/>
      <c r="K94" s="274"/>
      <c r="L94" s="222"/>
      <c r="M94" s="274"/>
      <c r="N94" s="222"/>
      <c r="O94" s="274"/>
      <c r="P94" s="222"/>
      <c r="Q94" s="274"/>
      <c r="R94" s="222"/>
      <c r="S94" s="274"/>
      <c r="T94" s="222"/>
      <c r="U94" s="274"/>
      <c r="V94" s="222"/>
      <c r="W94" s="274"/>
      <c r="X94" s="222"/>
      <c r="Y94" s="274"/>
      <c r="Z94" s="274"/>
      <c r="AA94" s="274"/>
      <c r="AB94" s="222"/>
      <c r="AC94" s="222"/>
    </row>
    <row r="95" spans="1:29" ht="21" customHeight="1" x14ac:dyDescent="0.15">
      <c r="A95" s="299" t="s">
        <v>234</v>
      </c>
      <c r="B95" s="222"/>
      <c r="C95" s="274"/>
      <c r="D95" s="222"/>
      <c r="E95" s="274"/>
      <c r="F95" s="222"/>
      <c r="G95" s="274"/>
      <c r="H95" s="222"/>
      <c r="I95" s="274"/>
      <c r="J95" s="222"/>
      <c r="K95" s="274"/>
      <c r="L95" s="222"/>
      <c r="M95" s="274"/>
      <c r="N95" s="222"/>
      <c r="O95" s="274"/>
      <c r="P95" s="222"/>
      <c r="Q95" s="274"/>
      <c r="R95" s="222"/>
      <c r="S95" s="274"/>
      <c r="T95" s="222"/>
      <c r="U95" s="274"/>
      <c r="V95" s="222"/>
      <c r="W95" s="274"/>
      <c r="X95" s="222"/>
      <c r="Y95" s="274"/>
      <c r="Z95" s="274"/>
      <c r="AA95" s="274"/>
      <c r="AB95" s="222"/>
      <c r="AC95" s="222"/>
    </row>
    <row r="96" spans="1:29" ht="21" customHeight="1" x14ac:dyDescent="0.15">
      <c r="A96" s="299" t="s">
        <v>233</v>
      </c>
      <c r="B96" s="302"/>
      <c r="C96" s="302"/>
      <c r="D96" s="302"/>
      <c r="E96" s="302"/>
      <c r="F96" s="302"/>
      <c r="I96" s="292"/>
      <c r="J96" s="292"/>
    </row>
    <row r="97" spans="1:29" ht="33" customHeight="1" x14ac:dyDescent="0.15">
      <c r="A97" s="299"/>
      <c r="B97" s="302"/>
      <c r="C97" s="302"/>
      <c r="D97" s="302"/>
      <c r="E97" s="302"/>
      <c r="F97" s="302"/>
      <c r="I97" s="292"/>
      <c r="J97" s="292"/>
    </row>
    <row r="98" spans="1:29" ht="18" customHeight="1" x14ac:dyDescent="0.15">
      <c r="A98" s="222"/>
      <c r="B98" s="222"/>
      <c r="C98" s="222"/>
      <c r="D98" s="222"/>
      <c r="E98" s="222"/>
      <c r="F98" s="222"/>
      <c r="G98" s="222"/>
      <c r="H98" s="222"/>
      <c r="I98" s="222"/>
      <c r="J98" s="222"/>
      <c r="K98" s="222"/>
      <c r="L98" s="222"/>
      <c r="M98" s="222"/>
      <c r="N98" s="222"/>
      <c r="O98" s="222"/>
      <c r="P98" s="222"/>
      <c r="Q98" s="222"/>
      <c r="R98" s="222"/>
      <c r="S98" s="222"/>
      <c r="T98" s="222"/>
      <c r="U98" s="222"/>
      <c r="V98" s="222"/>
      <c r="W98" s="222"/>
      <c r="X98" s="222"/>
      <c r="Y98" s="222"/>
      <c r="Z98" s="222"/>
      <c r="AA98" s="222"/>
      <c r="AB98" s="222"/>
      <c r="AC98" s="222"/>
    </row>
    <row r="99" spans="1:29" ht="18" customHeight="1" x14ac:dyDescent="0.15">
      <c r="A99" s="222"/>
      <c r="B99" s="222"/>
      <c r="C99" s="222"/>
      <c r="D99" s="222"/>
      <c r="E99" s="222"/>
      <c r="F99" s="222"/>
      <c r="G99" s="222"/>
      <c r="H99" s="222"/>
      <c r="I99" s="222"/>
      <c r="J99" s="222"/>
      <c r="K99" s="222"/>
      <c r="L99" s="222"/>
      <c r="M99" s="222"/>
      <c r="N99" s="222"/>
      <c r="O99" s="222"/>
      <c r="P99" s="222"/>
      <c r="Q99" s="222"/>
      <c r="R99" s="222"/>
      <c r="S99" s="222"/>
      <c r="T99" s="222"/>
      <c r="U99" s="222"/>
      <c r="V99" s="222"/>
      <c r="W99" s="222"/>
      <c r="X99" s="222"/>
      <c r="Y99" s="222"/>
      <c r="Z99" s="222"/>
      <c r="AA99" s="222"/>
      <c r="AB99" s="222"/>
      <c r="AC99" s="222"/>
    </row>
    <row r="100" spans="1:29" ht="18" customHeight="1" x14ac:dyDescent="0.15">
      <c r="A100" s="222"/>
      <c r="B100" s="222"/>
      <c r="C100" s="222"/>
      <c r="D100" s="222"/>
      <c r="E100" s="222"/>
      <c r="F100" s="222"/>
      <c r="G100" s="222"/>
      <c r="H100" s="222"/>
      <c r="I100" s="222"/>
      <c r="J100" s="222"/>
      <c r="K100" s="222"/>
      <c r="L100" s="222"/>
      <c r="M100" s="222"/>
      <c r="N100" s="222"/>
      <c r="O100" s="222"/>
      <c r="P100" s="222"/>
      <c r="Q100" s="222"/>
      <c r="R100" s="222"/>
      <c r="S100" s="222"/>
      <c r="T100" s="222"/>
      <c r="U100" s="222"/>
      <c r="V100" s="222"/>
      <c r="W100" s="222"/>
      <c r="X100" s="222"/>
      <c r="Y100" s="222"/>
      <c r="Z100" s="222"/>
      <c r="AA100" s="222"/>
      <c r="AB100" s="222"/>
      <c r="AC100" s="222"/>
    </row>
    <row r="101" spans="1:29" ht="18" customHeight="1" x14ac:dyDescent="0.15">
      <c r="A101" s="222"/>
      <c r="B101" s="222"/>
      <c r="C101" s="222"/>
      <c r="D101" s="222"/>
      <c r="E101" s="222"/>
      <c r="F101" s="222"/>
      <c r="G101" s="222"/>
      <c r="H101" s="222"/>
      <c r="I101" s="222"/>
      <c r="J101" s="222"/>
      <c r="K101" s="222"/>
      <c r="L101" s="222"/>
      <c r="M101" s="222"/>
      <c r="N101" s="222"/>
      <c r="O101" s="222"/>
      <c r="P101" s="222"/>
      <c r="Q101" s="222"/>
      <c r="R101" s="222"/>
      <c r="S101" s="222"/>
      <c r="T101" s="222"/>
      <c r="U101" s="222"/>
      <c r="V101" s="222"/>
      <c r="W101" s="222"/>
      <c r="X101" s="222"/>
      <c r="Y101" s="222"/>
      <c r="Z101" s="222"/>
      <c r="AA101" s="222"/>
      <c r="AB101" s="222"/>
      <c r="AC101" s="222"/>
    </row>
    <row r="102" spans="1:29" x14ac:dyDescent="0.15">
      <c r="A102" s="222"/>
      <c r="B102" s="222"/>
      <c r="C102" s="222"/>
      <c r="D102" s="222"/>
      <c r="E102" s="222"/>
      <c r="F102" s="222"/>
      <c r="G102" s="222"/>
      <c r="H102" s="222"/>
      <c r="I102" s="222"/>
      <c r="J102" s="222"/>
      <c r="K102" s="222"/>
      <c r="L102" s="222"/>
      <c r="M102" s="222"/>
      <c r="N102" s="222"/>
      <c r="O102" s="222"/>
      <c r="P102" s="222"/>
      <c r="Q102" s="222"/>
      <c r="R102" s="222"/>
      <c r="S102" s="222"/>
      <c r="T102" s="222"/>
      <c r="U102" s="222"/>
      <c r="V102" s="222"/>
      <c r="W102" s="222"/>
      <c r="X102" s="222"/>
      <c r="Y102" s="222"/>
      <c r="Z102" s="222"/>
      <c r="AA102" s="222"/>
      <c r="AB102" s="222"/>
      <c r="AC102" s="222"/>
    </row>
    <row r="103" spans="1:29" x14ac:dyDescent="0.15">
      <c r="A103" s="222"/>
      <c r="B103" s="222"/>
      <c r="C103" s="222"/>
      <c r="D103" s="222"/>
      <c r="E103" s="222"/>
      <c r="F103" s="222"/>
      <c r="G103" s="222"/>
      <c r="H103" s="222"/>
      <c r="I103" s="222"/>
      <c r="J103" s="222"/>
      <c r="K103" s="222"/>
      <c r="L103" s="222"/>
      <c r="M103" s="222"/>
      <c r="N103" s="222"/>
      <c r="O103" s="222"/>
      <c r="P103" s="222"/>
      <c r="Q103" s="222"/>
      <c r="R103" s="222"/>
      <c r="S103" s="222"/>
      <c r="T103" s="222"/>
      <c r="U103" s="222"/>
      <c r="V103" s="222"/>
      <c r="W103" s="222"/>
      <c r="X103" s="222"/>
      <c r="Y103" s="222"/>
      <c r="Z103" s="222"/>
      <c r="AA103" s="222"/>
      <c r="AB103" s="222"/>
      <c r="AC103" s="222"/>
    </row>
    <row r="104" spans="1:29" x14ac:dyDescent="0.15">
      <c r="A104" s="222"/>
      <c r="B104" s="222"/>
      <c r="C104" s="222"/>
      <c r="D104" s="222"/>
      <c r="E104" s="222"/>
      <c r="F104" s="222"/>
      <c r="G104" s="222"/>
      <c r="H104" s="222"/>
      <c r="I104" s="222"/>
      <c r="J104" s="222"/>
      <c r="K104" s="222"/>
      <c r="L104" s="222"/>
      <c r="M104" s="222"/>
      <c r="N104" s="222"/>
      <c r="O104" s="222"/>
      <c r="P104" s="222"/>
      <c r="Q104" s="222"/>
      <c r="R104" s="222"/>
      <c r="S104" s="222"/>
      <c r="T104" s="222"/>
      <c r="U104" s="222"/>
      <c r="V104" s="222"/>
      <c r="W104" s="222"/>
      <c r="X104" s="222"/>
      <c r="Y104" s="222"/>
      <c r="Z104" s="222"/>
      <c r="AA104" s="222"/>
      <c r="AB104" s="222"/>
      <c r="AC104" s="222"/>
    </row>
    <row r="105" spans="1:29" x14ac:dyDescent="0.15">
      <c r="A105" s="222"/>
      <c r="B105" s="222"/>
      <c r="C105" s="222"/>
      <c r="D105" s="222"/>
      <c r="E105" s="222"/>
      <c r="F105" s="222"/>
      <c r="G105" s="222"/>
      <c r="H105" s="222"/>
      <c r="I105" s="222"/>
      <c r="J105" s="222"/>
      <c r="K105" s="222"/>
      <c r="L105" s="222"/>
      <c r="M105" s="222"/>
      <c r="N105" s="222"/>
      <c r="O105" s="222"/>
      <c r="P105" s="222"/>
      <c r="Q105" s="222"/>
      <c r="R105" s="222"/>
      <c r="S105" s="222"/>
      <c r="T105" s="222"/>
      <c r="U105" s="222"/>
      <c r="V105" s="222"/>
      <c r="W105" s="222"/>
      <c r="X105" s="222"/>
      <c r="Y105" s="222"/>
      <c r="Z105" s="222"/>
      <c r="AA105" s="222"/>
      <c r="AB105" s="222"/>
      <c r="AC105" s="222"/>
    </row>
    <row r="106" spans="1:29" x14ac:dyDescent="0.15">
      <c r="A106" s="222"/>
      <c r="B106" s="222"/>
      <c r="C106" s="222"/>
      <c r="D106" s="222"/>
      <c r="E106" s="222"/>
      <c r="F106" s="222"/>
      <c r="G106" s="222"/>
      <c r="H106" s="222"/>
      <c r="I106" s="222"/>
      <c r="J106" s="222"/>
      <c r="K106" s="222"/>
      <c r="L106" s="222"/>
      <c r="M106" s="222"/>
      <c r="N106" s="222"/>
      <c r="O106" s="222"/>
      <c r="P106" s="222"/>
      <c r="Q106" s="222"/>
      <c r="R106" s="222"/>
      <c r="S106" s="222"/>
      <c r="T106" s="222"/>
      <c r="U106" s="222"/>
      <c r="V106" s="222"/>
      <c r="W106" s="222"/>
      <c r="X106" s="222"/>
      <c r="Y106" s="222"/>
      <c r="Z106" s="222"/>
      <c r="AA106" s="222"/>
      <c r="AB106" s="222"/>
      <c r="AC106" s="222"/>
    </row>
    <row r="107" spans="1:29" x14ac:dyDescent="0.15">
      <c r="A107" s="222"/>
      <c r="B107" s="222"/>
      <c r="C107" s="222"/>
      <c r="D107" s="222"/>
      <c r="E107" s="222"/>
      <c r="F107" s="222"/>
      <c r="G107" s="222"/>
      <c r="H107" s="222"/>
      <c r="I107" s="222"/>
      <c r="J107" s="222"/>
      <c r="K107" s="222"/>
      <c r="L107" s="222"/>
      <c r="M107" s="222"/>
      <c r="N107" s="222"/>
      <c r="O107" s="222"/>
      <c r="P107" s="222"/>
      <c r="Q107" s="222"/>
      <c r="R107" s="222"/>
      <c r="S107" s="222"/>
      <c r="T107" s="222"/>
      <c r="U107" s="222"/>
      <c r="V107" s="222"/>
      <c r="W107" s="222"/>
      <c r="X107" s="222"/>
      <c r="Y107" s="222"/>
      <c r="Z107" s="222"/>
      <c r="AA107" s="222"/>
      <c r="AB107" s="222"/>
      <c r="AC107" s="222"/>
    </row>
    <row r="108" spans="1:29" x14ac:dyDescent="0.15">
      <c r="A108" s="222"/>
      <c r="B108" s="222"/>
      <c r="C108" s="222"/>
      <c r="D108" s="222"/>
      <c r="E108" s="222"/>
      <c r="F108" s="222"/>
      <c r="G108" s="222"/>
      <c r="H108" s="222"/>
      <c r="I108" s="222"/>
      <c r="J108" s="222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2"/>
      <c r="W108" s="222"/>
      <c r="X108" s="222"/>
      <c r="Y108" s="222"/>
      <c r="Z108" s="222"/>
      <c r="AA108" s="222"/>
      <c r="AB108" s="222"/>
      <c r="AC108" s="222"/>
    </row>
    <row r="109" spans="1:29" x14ac:dyDescent="0.15">
      <c r="A109" s="222"/>
      <c r="B109" s="222"/>
      <c r="C109" s="222"/>
      <c r="D109" s="222"/>
      <c r="E109" s="222"/>
      <c r="F109" s="222"/>
      <c r="G109" s="222"/>
      <c r="H109" s="222"/>
      <c r="I109" s="222"/>
      <c r="J109" s="222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2"/>
      <c r="W109" s="222"/>
      <c r="X109" s="222"/>
      <c r="Y109" s="222"/>
      <c r="Z109" s="222"/>
      <c r="AA109" s="222"/>
      <c r="AB109" s="222"/>
      <c r="AC109" s="222"/>
    </row>
    <row r="110" spans="1:29" x14ac:dyDescent="0.15">
      <c r="A110" s="222"/>
      <c r="B110" s="222"/>
      <c r="C110" s="222"/>
      <c r="D110" s="222"/>
      <c r="E110" s="222"/>
      <c r="F110" s="222"/>
      <c r="G110" s="222"/>
      <c r="H110" s="222"/>
      <c r="I110" s="222"/>
      <c r="J110" s="222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2"/>
      <c r="W110" s="222"/>
      <c r="X110" s="222"/>
      <c r="Y110" s="222"/>
      <c r="Z110" s="222"/>
      <c r="AA110" s="222"/>
      <c r="AB110" s="222"/>
      <c r="AC110" s="222"/>
    </row>
    <row r="111" spans="1:29" x14ac:dyDescent="0.15">
      <c r="A111" s="222"/>
      <c r="B111" s="222"/>
      <c r="C111" s="222"/>
      <c r="D111" s="222"/>
      <c r="E111" s="222"/>
      <c r="F111" s="222"/>
      <c r="G111" s="222"/>
      <c r="H111" s="222"/>
      <c r="I111" s="222"/>
      <c r="J111" s="222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2"/>
      <c r="W111" s="222"/>
      <c r="X111" s="222"/>
      <c r="Y111" s="222"/>
      <c r="Z111" s="222"/>
      <c r="AA111" s="222"/>
      <c r="AB111" s="222"/>
      <c r="AC111" s="222"/>
    </row>
    <row r="112" spans="1:29" x14ac:dyDescent="0.15">
      <c r="A112" s="222"/>
      <c r="B112" s="222"/>
      <c r="C112" s="222"/>
      <c r="D112" s="222"/>
      <c r="E112" s="222"/>
      <c r="F112" s="222"/>
      <c r="G112" s="222"/>
      <c r="H112" s="222"/>
      <c r="I112" s="222"/>
      <c r="J112" s="222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2"/>
      <c r="W112" s="222"/>
      <c r="X112" s="222"/>
      <c r="Y112" s="222"/>
      <c r="Z112" s="222"/>
      <c r="AA112" s="222"/>
      <c r="AB112" s="222"/>
      <c r="AC112" s="222"/>
    </row>
    <row r="113" spans="1:29" x14ac:dyDescent="0.15">
      <c r="A113" s="222"/>
      <c r="B113" s="222"/>
      <c r="C113" s="222"/>
      <c r="D113" s="222"/>
      <c r="E113" s="222"/>
      <c r="F113" s="222"/>
      <c r="G113" s="222"/>
      <c r="H113" s="222"/>
      <c r="I113" s="222"/>
      <c r="J113" s="222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2"/>
      <c r="W113" s="222"/>
      <c r="X113" s="222"/>
      <c r="Y113" s="222"/>
      <c r="Z113" s="222"/>
      <c r="AA113" s="222"/>
      <c r="AB113" s="222"/>
      <c r="AC113" s="222"/>
    </row>
    <row r="114" spans="1:29" x14ac:dyDescent="0.15">
      <c r="A114" s="222"/>
      <c r="B114" s="222"/>
      <c r="C114" s="222"/>
      <c r="D114" s="222"/>
      <c r="E114" s="222"/>
      <c r="F114" s="222"/>
      <c r="G114" s="222"/>
      <c r="H114" s="222"/>
      <c r="I114" s="222"/>
      <c r="J114" s="222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2"/>
      <c r="W114" s="222"/>
      <c r="X114" s="222"/>
      <c r="Y114" s="222"/>
      <c r="Z114" s="222"/>
      <c r="AA114" s="222"/>
      <c r="AB114" s="222"/>
      <c r="AC114" s="222"/>
    </row>
    <row r="115" spans="1:29" x14ac:dyDescent="0.15">
      <c r="A115" s="222"/>
      <c r="B115" s="222"/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2"/>
      <c r="W115" s="222"/>
      <c r="X115" s="222"/>
      <c r="Y115" s="222"/>
      <c r="Z115" s="222"/>
      <c r="AA115" s="222"/>
      <c r="AB115" s="222"/>
      <c r="AC115" s="222"/>
    </row>
    <row r="116" spans="1:29" x14ac:dyDescent="0.15">
      <c r="A116" s="222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2"/>
      <c r="W116" s="222"/>
      <c r="X116" s="222"/>
      <c r="Y116" s="222"/>
      <c r="Z116" s="222"/>
      <c r="AA116" s="222"/>
      <c r="AB116" s="222"/>
      <c r="AC116" s="222"/>
    </row>
    <row r="117" spans="1:29" x14ac:dyDescent="0.15">
      <c r="A117" s="222"/>
      <c r="B117" s="222"/>
      <c r="C117" s="222"/>
      <c r="D117" s="222"/>
      <c r="E117" s="222"/>
      <c r="F117" s="222"/>
      <c r="G117" s="222"/>
      <c r="H117" s="222"/>
      <c r="I117" s="222"/>
      <c r="J117" s="222"/>
      <c r="K117" s="222"/>
      <c r="L117" s="222"/>
      <c r="M117" s="222"/>
      <c r="N117" s="222"/>
      <c r="O117" s="222"/>
      <c r="P117" s="222"/>
      <c r="Q117" s="222"/>
      <c r="R117" s="222"/>
      <c r="S117" s="222"/>
      <c r="T117" s="222"/>
      <c r="U117" s="222"/>
      <c r="V117" s="222"/>
      <c r="W117" s="222"/>
      <c r="X117" s="222"/>
      <c r="Y117" s="222"/>
      <c r="Z117" s="222"/>
      <c r="AA117" s="222"/>
      <c r="AB117" s="222"/>
      <c r="AC117" s="222"/>
    </row>
    <row r="118" spans="1:29" x14ac:dyDescent="0.15">
      <c r="A118" s="222"/>
      <c r="B118" s="222"/>
      <c r="C118" s="222"/>
      <c r="D118" s="222"/>
      <c r="E118" s="222"/>
      <c r="F118" s="222"/>
      <c r="G118" s="222"/>
      <c r="H118" s="222"/>
      <c r="I118" s="222"/>
      <c r="J118" s="222"/>
      <c r="K118" s="222"/>
      <c r="L118" s="222"/>
      <c r="M118" s="222"/>
      <c r="N118" s="222"/>
      <c r="O118" s="222"/>
      <c r="P118" s="222"/>
      <c r="Q118" s="222"/>
      <c r="R118" s="222"/>
      <c r="S118" s="222"/>
      <c r="T118" s="222"/>
      <c r="U118" s="222"/>
      <c r="V118" s="222"/>
      <c r="W118" s="222"/>
      <c r="X118" s="222"/>
      <c r="Y118" s="222"/>
      <c r="Z118" s="222"/>
      <c r="AA118" s="222"/>
      <c r="AB118" s="222"/>
      <c r="AC118" s="222"/>
    </row>
    <row r="119" spans="1:29" x14ac:dyDescent="0.15">
      <c r="A119" s="222"/>
      <c r="B119" s="222"/>
      <c r="C119" s="222"/>
      <c r="D119" s="222"/>
      <c r="E119" s="222"/>
      <c r="F119" s="222"/>
      <c r="G119" s="222"/>
      <c r="H119" s="222"/>
      <c r="I119" s="222"/>
      <c r="J119" s="222"/>
      <c r="K119" s="222"/>
      <c r="L119" s="222"/>
      <c r="M119" s="222"/>
      <c r="N119" s="222"/>
      <c r="O119" s="222"/>
      <c r="P119" s="222"/>
      <c r="Q119" s="222"/>
      <c r="R119" s="222"/>
      <c r="S119" s="222"/>
      <c r="T119" s="222"/>
      <c r="U119" s="222"/>
      <c r="V119" s="222"/>
      <c r="W119" s="222"/>
      <c r="X119" s="222"/>
      <c r="Y119" s="222"/>
      <c r="Z119" s="222"/>
      <c r="AA119" s="222"/>
      <c r="AB119" s="222"/>
      <c r="AC119" s="222"/>
    </row>
    <row r="120" spans="1:29" x14ac:dyDescent="0.15">
      <c r="A120" s="222"/>
      <c r="B120" s="222"/>
      <c r="C120" s="222"/>
      <c r="D120" s="222"/>
      <c r="E120" s="222"/>
      <c r="F120" s="222"/>
      <c r="G120" s="222"/>
      <c r="H120" s="222"/>
      <c r="I120" s="222"/>
      <c r="J120" s="222"/>
      <c r="K120" s="222"/>
      <c r="L120" s="222"/>
      <c r="M120" s="222"/>
      <c r="N120" s="222"/>
      <c r="O120" s="222"/>
      <c r="P120" s="222"/>
      <c r="Q120" s="222"/>
      <c r="R120" s="222"/>
      <c r="S120" s="222"/>
      <c r="T120" s="222"/>
      <c r="U120" s="222"/>
      <c r="V120" s="222"/>
      <c r="W120" s="222"/>
      <c r="X120" s="222"/>
      <c r="Y120" s="222"/>
      <c r="Z120" s="222"/>
      <c r="AA120" s="222"/>
      <c r="AB120" s="222"/>
      <c r="AC120" s="222"/>
    </row>
    <row r="121" spans="1:29" x14ac:dyDescent="0.15">
      <c r="A121" s="222"/>
      <c r="B121" s="222"/>
      <c r="C121" s="222"/>
      <c r="D121" s="222"/>
      <c r="E121" s="222"/>
      <c r="F121" s="222"/>
      <c r="G121" s="222"/>
      <c r="H121" s="222"/>
      <c r="I121" s="222"/>
      <c r="J121" s="222"/>
      <c r="K121" s="222"/>
      <c r="L121" s="222"/>
      <c r="M121" s="222"/>
      <c r="N121" s="222"/>
      <c r="O121" s="222"/>
      <c r="P121" s="222"/>
      <c r="Q121" s="222"/>
      <c r="R121" s="222"/>
      <c r="S121" s="222"/>
      <c r="T121" s="222"/>
      <c r="U121" s="222"/>
      <c r="V121" s="222"/>
      <c r="W121" s="222"/>
      <c r="X121" s="222"/>
      <c r="Y121" s="222"/>
      <c r="Z121" s="222"/>
      <c r="AA121" s="222"/>
      <c r="AB121" s="222"/>
      <c r="AC121" s="222"/>
    </row>
    <row r="122" spans="1:29" x14ac:dyDescent="0.15">
      <c r="A122" s="222"/>
      <c r="B122" s="222"/>
      <c r="C122" s="222"/>
      <c r="D122" s="222"/>
      <c r="E122" s="222"/>
      <c r="F122" s="222"/>
      <c r="G122" s="222"/>
      <c r="H122" s="222"/>
      <c r="I122" s="222"/>
      <c r="J122" s="222"/>
      <c r="K122" s="222"/>
      <c r="L122" s="222"/>
      <c r="M122" s="222"/>
      <c r="N122" s="222"/>
      <c r="O122" s="222"/>
      <c r="P122" s="222"/>
      <c r="Q122" s="222"/>
      <c r="R122" s="222"/>
      <c r="S122" s="222"/>
      <c r="T122" s="222"/>
      <c r="U122" s="222"/>
      <c r="V122" s="222"/>
      <c r="W122" s="222"/>
      <c r="X122" s="222"/>
      <c r="Y122" s="222"/>
      <c r="Z122" s="222"/>
      <c r="AA122" s="222"/>
      <c r="AB122" s="222"/>
      <c r="AC122" s="222"/>
    </row>
    <row r="123" spans="1:29" x14ac:dyDescent="0.15">
      <c r="A123" s="222"/>
      <c r="B123" s="222"/>
      <c r="C123" s="222"/>
      <c r="D123" s="222"/>
      <c r="E123" s="222"/>
      <c r="F123" s="222"/>
      <c r="G123" s="222"/>
      <c r="H123" s="222"/>
      <c r="I123" s="222"/>
      <c r="J123" s="222"/>
      <c r="K123" s="222"/>
      <c r="L123" s="222"/>
      <c r="M123" s="222"/>
      <c r="N123" s="222"/>
      <c r="O123" s="222"/>
      <c r="P123" s="222"/>
      <c r="Q123" s="222"/>
      <c r="R123" s="222"/>
      <c r="S123" s="222"/>
      <c r="T123" s="222"/>
      <c r="U123" s="222"/>
      <c r="V123" s="222"/>
      <c r="W123" s="222"/>
      <c r="X123" s="222"/>
      <c r="Y123" s="222"/>
      <c r="Z123" s="222"/>
      <c r="AA123" s="222"/>
      <c r="AB123" s="222"/>
      <c r="AC123" s="222"/>
    </row>
    <row r="124" spans="1:29" x14ac:dyDescent="0.15">
      <c r="A124" s="222"/>
      <c r="B124" s="222"/>
      <c r="C124" s="222"/>
      <c r="D124" s="222"/>
      <c r="E124" s="222"/>
      <c r="F124" s="222"/>
      <c r="G124" s="222"/>
      <c r="H124" s="222"/>
      <c r="I124" s="222"/>
      <c r="J124" s="222"/>
      <c r="K124" s="222"/>
      <c r="L124" s="222"/>
      <c r="M124" s="222"/>
      <c r="N124" s="222"/>
      <c r="O124" s="222"/>
      <c r="P124" s="222"/>
      <c r="Q124" s="222"/>
      <c r="R124" s="222"/>
      <c r="S124" s="222"/>
      <c r="T124" s="222"/>
      <c r="U124" s="222"/>
      <c r="V124" s="222"/>
      <c r="W124" s="222"/>
      <c r="X124" s="222"/>
      <c r="Y124" s="222"/>
      <c r="Z124" s="222"/>
      <c r="AA124" s="222"/>
      <c r="AB124" s="222"/>
      <c r="AC124" s="222"/>
    </row>
  </sheetData>
  <mergeCells count="128">
    <mergeCell ref="T2:T3"/>
    <mergeCell ref="V2:V3"/>
    <mergeCell ref="X2:X3"/>
    <mergeCell ref="Z2:Z3"/>
    <mergeCell ref="AA2:AA3"/>
    <mergeCell ref="B2:B3"/>
    <mergeCell ref="D2:D3"/>
    <mergeCell ref="F2:F3"/>
    <mergeCell ref="H2:H3"/>
    <mergeCell ref="J2:J3"/>
    <mergeCell ref="L2:L3"/>
    <mergeCell ref="N2:N3"/>
    <mergeCell ref="P2:P3"/>
    <mergeCell ref="R2:R3"/>
    <mergeCell ref="J21:J22"/>
    <mergeCell ref="V11:V12"/>
    <mergeCell ref="X11:X12"/>
    <mergeCell ref="Z11:Z12"/>
    <mergeCell ref="AA11:AA12"/>
    <mergeCell ref="L11:L12"/>
    <mergeCell ref="N11:N12"/>
    <mergeCell ref="P11:P12"/>
    <mergeCell ref="R11:R12"/>
    <mergeCell ref="T11:T12"/>
    <mergeCell ref="AA64:AA65"/>
    <mergeCell ref="L64:L65"/>
    <mergeCell ref="N64:N65"/>
    <mergeCell ref="P64:P65"/>
    <mergeCell ref="R64:R65"/>
    <mergeCell ref="T64:T65"/>
    <mergeCell ref="B11:B12"/>
    <mergeCell ref="D11:D12"/>
    <mergeCell ref="F11:F12"/>
    <mergeCell ref="H11:H12"/>
    <mergeCell ref="J11:J12"/>
    <mergeCell ref="V21:V22"/>
    <mergeCell ref="X21:X22"/>
    <mergeCell ref="Z21:Z22"/>
    <mergeCell ref="AA21:AA22"/>
    <mergeCell ref="L21:L22"/>
    <mergeCell ref="N21:N22"/>
    <mergeCell ref="P21:P22"/>
    <mergeCell ref="R21:R22"/>
    <mergeCell ref="T21:T22"/>
    <mergeCell ref="B21:B22"/>
    <mergeCell ref="D21:D22"/>
    <mergeCell ref="F21:F22"/>
    <mergeCell ref="H21:H22"/>
    <mergeCell ref="AA86:AA87"/>
    <mergeCell ref="L86:L87"/>
    <mergeCell ref="N86:N87"/>
    <mergeCell ref="P86:P87"/>
    <mergeCell ref="R86:R87"/>
    <mergeCell ref="T86:T87"/>
    <mergeCell ref="B64:B65"/>
    <mergeCell ref="D64:D65"/>
    <mergeCell ref="F64:F65"/>
    <mergeCell ref="H64:H65"/>
    <mergeCell ref="J64:J65"/>
    <mergeCell ref="V75:V76"/>
    <mergeCell ref="X75:X76"/>
    <mergeCell ref="Z75:Z76"/>
    <mergeCell ref="AA75:AA76"/>
    <mergeCell ref="L75:L76"/>
    <mergeCell ref="N75:N76"/>
    <mergeCell ref="P75:P76"/>
    <mergeCell ref="R75:R76"/>
    <mergeCell ref="T75:T76"/>
    <mergeCell ref="B75:B76"/>
    <mergeCell ref="D75:D76"/>
    <mergeCell ref="F75:F76"/>
    <mergeCell ref="H75:H76"/>
    <mergeCell ref="B86:B87"/>
    <mergeCell ref="D86:D87"/>
    <mergeCell ref="F86:F87"/>
    <mergeCell ref="H86:H87"/>
    <mergeCell ref="J86:J87"/>
    <mergeCell ref="A61:R61"/>
    <mergeCell ref="V53:V54"/>
    <mergeCell ref="X53:X54"/>
    <mergeCell ref="Z53:Z54"/>
    <mergeCell ref="V86:V87"/>
    <mergeCell ref="X86:X87"/>
    <mergeCell ref="Z86:Z87"/>
    <mergeCell ref="J75:J76"/>
    <mergeCell ref="V64:V65"/>
    <mergeCell ref="X64:X65"/>
    <mergeCell ref="Z64:Z65"/>
    <mergeCell ref="AA53:AA54"/>
    <mergeCell ref="L53:L54"/>
    <mergeCell ref="N53:N54"/>
    <mergeCell ref="P53:P54"/>
    <mergeCell ref="R53:R54"/>
    <mergeCell ref="T53:T54"/>
    <mergeCell ref="B53:B54"/>
    <mergeCell ref="D53:D54"/>
    <mergeCell ref="F53:F54"/>
    <mergeCell ref="H53:H54"/>
    <mergeCell ref="J53:J54"/>
    <mergeCell ref="A49:R49"/>
    <mergeCell ref="V41:V42"/>
    <mergeCell ref="X41:X42"/>
    <mergeCell ref="Z41:Z42"/>
    <mergeCell ref="AA41:AA42"/>
    <mergeCell ref="L41:L42"/>
    <mergeCell ref="N41:N42"/>
    <mergeCell ref="P41:P42"/>
    <mergeCell ref="R41:R42"/>
    <mergeCell ref="T41:T42"/>
    <mergeCell ref="B41:B42"/>
    <mergeCell ref="D41:D42"/>
    <mergeCell ref="F41:F42"/>
    <mergeCell ref="H41:H42"/>
    <mergeCell ref="J41:J42"/>
    <mergeCell ref="B31:B32"/>
    <mergeCell ref="D31:D32"/>
    <mergeCell ref="F31:F32"/>
    <mergeCell ref="H31:H32"/>
    <mergeCell ref="J31:J32"/>
    <mergeCell ref="V31:V32"/>
    <mergeCell ref="X31:X32"/>
    <mergeCell ref="Z31:Z32"/>
    <mergeCell ref="AA31:AA32"/>
    <mergeCell ref="L31:L32"/>
    <mergeCell ref="N31:N32"/>
    <mergeCell ref="P31:P32"/>
    <mergeCell ref="R31:R32"/>
    <mergeCell ref="T31:T32"/>
  </mergeCells>
  <phoneticPr fontId="26"/>
  <pageMargins left="0.45" right="0.19685039370078741" top="0.3" bottom="0.23" header="0.22" footer="0.2"/>
  <pageSetup paperSize="9" scale="48" orientation="landscape" r:id="rId1"/>
  <headerFooter alignWithMargins="0"/>
  <rowBreaks count="1" manualBreakCount="1">
    <brk id="6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0.59999389629810485"/>
  </sheetPr>
  <dimension ref="A1:Y166"/>
  <sheetViews>
    <sheetView view="pageBreakPreview" topLeftCell="A139" zoomScale="85" zoomScaleNormal="75" zoomScaleSheetLayoutView="85" workbookViewId="0">
      <selection activeCell="P11" sqref="P11"/>
    </sheetView>
  </sheetViews>
  <sheetFormatPr defaultRowHeight="16.5" customHeight="1" x14ac:dyDescent="0.15"/>
  <cols>
    <col min="1" max="2" width="8.375" style="1" customWidth="1"/>
    <col min="3" max="3" width="9.25" style="1" customWidth="1"/>
    <col min="4" max="5" width="4.875" style="1" customWidth="1"/>
    <col min="6" max="6" width="10.125" style="1" bestFit="1" customWidth="1"/>
    <col min="7" max="7" width="8.75" style="1" customWidth="1"/>
    <col min="8" max="8" width="9.125" style="1" customWidth="1"/>
    <col min="9" max="9" width="5.875" style="1" customWidth="1"/>
    <col min="10" max="10" width="8.75" style="1" customWidth="1"/>
    <col min="11" max="11" width="5.875" style="1" customWidth="1"/>
    <col min="12" max="12" width="10.125" style="1" customWidth="1"/>
    <col min="13" max="13" width="5.625" style="1" customWidth="1"/>
    <col min="14" max="14" width="9.125" style="1" customWidth="1"/>
    <col min="15" max="15" width="7.375" style="1" customWidth="1"/>
    <col min="16" max="16" width="9" style="1" customWidth="1"/>
    <col min="17" max="17" width="9.375" style="1" customWidth="1"/>
    <col min="18" max="18" width="7.625" style="2" customWidth="1"/>
    <col min="19" max="22" width="8.625" style="1" customWidth="1"/>
    <col min="23" max="24" width="11" style="1" customWidth="1"/>
    <col min="25" max="25" width="9" style="2"/>
    <col min="26" max="16384" width="9" style="1"/>
  </cols>
  <sheetData>
    <row r="1" spans="1:25" ht="36" customHeight="1" x14ac:dyDescent="0.2">
      <c r="A1" s="505" t="s">
        <v>296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74" t="s">
        <v>77</v>
      </c>
      <c r="S1" s="7"/>
      <c r="T1" s="7"/>
      <c r="U1" s="7"/>
      <c r="V1" s="7"/>
      <c r="W1" s="7"/>
      <c r="X1" s="3"/>
      <c r="Y1" s="3"/>
    </row>
    <row r="2" spans="1:25" ht="36" customHeight="1" x14ac:dyDescent="0.15">
      <c r="A2" s="17"/>
      <c r="B2" s="12"/>
      <c r="C2" s="30" t="s">
        <v>50</v>
      </c>
      <c r="D2" s="506" t="s">
        <v>82</v>
      </c>
      <c r="E2" s="506" t="s">
        <v>53</v>
      </c>
      <c r="F2" s="512" t="s">
        <v>79</v>
      </c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4"/>
      <c r="Y2" s="1"/>
    </row>
    <row r="3" spans="1:25" ht="36" customHeight="1" x14ac:dyDescent="0.15">
      <c r="A3" s="18"/>
      <c r="B3" s="13"/>
      <c r="C3" s="13"/>
      <c r="D3" s="507"/>
      <c r="E3" s="507"/>
      <c r="F3" s="502" t="s">
        <v>0</v>
      </c>
      <c r="G3" s="481"/>
      <c r="H3" s="502" t="s">
        <v>1</v>
      </c>
      <c r="I3" s="503"/>
      <c r="J3" s="503"/>
      <c r="K3" s="481"/>
      <c r="L3" s="37"/>
      <c r="M3" s="510" t="s">
        <v>164</v>
      </c>
      <c r="N3" s="485" t="s">
        <v>170</v>
      </c>
      <c r="O3" s="485" t="s">
        <v>148</v>
      </c>
      <c r="P3" s="485" t="s">
        <v>149</v>
      </c>
      <c r="Q3" s="8"/>
      <c r="R3" s="39"/>
      <c r="Y3" s="1"/>
    </row>
    <row r="4" spans="1:25" ht="42.75" customHeight="1" x14ac:dyDescent="0.15">
      <c r="A4" s="26" t="s">
        <v>56</v>
      </c>
      <c r="B4" s="14"/>
      <c r="C4" s="14"/>
      <c r="D4" s="508"/>
      <c r="E4" s="508"/>
      <c r="F4" s="38" t="s">
        <v>2</v>
      </c>
      <c r="G4" s="38" t="s">
        <v>3</v>
      </c>
      <c r="H4" s="38" t="s">
        <v>2</v>
      </c>
      <c r="I4" s="162" t="s">
        <v>164</v>
      </c>
      <c r="J4" s="38" t="s">
        <v>3</v>
      </c>
      <c r="K4" s="162" t="s">
        <v>164</v>
      </c>
      <c r="L4" s="62" t="s">
        <v>4</v>
      </c>
      <c r="M4" s="511"/>
      <c r="N4" s="515"/>
      <c r="O4" s="515"/>
      <c r="P4" s="515"/>
      <c r="Q4" s="15" t="s">
        <v>5</v>
      </c>
      <c r="R4" s="28" t="s">
        <v>6</v>
      </c>
      <c r="Y4" s="1"/>
    </row>
    <row r="5" spans="1:25" ht="35.25" customHeight="1" x14ac:dyDescent="0.2">
      <c r="A5" s="455" t="s">
        <v>127</v>
      </c>
      <c r="B5" s="456"/>
      <c r="C5" s="457"/>
      <c r="D5" s="179">
        <v>18</v>
      </c>
      <c r="E5" s="180">
        <v>9</v>
      </c>
      <c r="F5" s="218">
        <v>117</v>
      </c>
      <c r="G5" s="123">
        <v>7</v>
      </c>
      <c r="H5" s="123">
        <v>102</v>
      </c>
      <c r="I5" s="123">
        <v>0</v>
      </c>
      <c r="J5" s="123">
        <v>30</v>
      </c>
      <c r="K5" s="123">
        <v>1</v>
      </c>
      <c r="L5" s="110">
        <f>SUM(F5+G5+H5+J5)</f>
        <v>256</v>
      </c>
      <c r="M5" s="124">
        <f>SUM(I5+K5)</f>
        <v>1</v>
      </c>
      <c r="N5" s="124">
        <v>256</v>
      </c>
      <c r="O5" s="123">
        <v>0</v>
      </c>
      <c r="P5" s="123">
        <v>44</v>
      </c>
      <c r="Q5" s="110">
        <v>613</v>
      </c>
      <c r="R5" s="150">
        <f t="shared" ref="R5:R26" si="0">L5/Q5*100</f>
        <v>41.761827079934747</v>
      </c>
      <c r="S5" s="68"/>
      <c r="Y5" s="1"/>
    </row>
    <row r="6" spans="1:25" ht="35.25" customHeight="1" x14ac:dyDescent="0.2">
      <c r="A6" s="504" t="s">
        <v>268</v>
      </c>
      <c r="B6" s="479"/>
      <c r="C6" s="479"/>
      <c r="D6" s="179">
        <v>18</v>
      </c>
      <c r="E6" s="179">
        <v>6</v>
      </c>
      <c r="F6" s="218">
        <v>4</v>
      </c>
      <c r="G6" s="123">
        <v>1</v>
      </c>
      <c r="H6" s="123">
        <v>36</v>
      </c>
      <c r="I6" s="123">
        <v>0</v>
      </c>
      <c r="J6" s="123">
        <v>12</v>
      </c>
      <c r="K6" s="123">
        <v>0</v>
      </c>
      <c r="L6" s="110">
        <f t="shared" ref="L6:L26" si="1">SUM(F6+G6+H6+J6)</f>
        <v>53</v>
      </c>
      <c r="M6" s="124">
        <f t="shared" ref="M6:M26" si="2">SUM(I6+K6)</f>
        <v>0</v>
      </c>
      <c r="N6" s="124">
        <v>53</v>
      </c>
      <c r="O6" s="123">
        <v>0</v>
      </c>
      <c r="P6" s="123">
        <v>7</v>
      </c>
      <c r="Q6" s="110">
        <v>236</v>
      </c>
      <c r="R6" s="150">
        <f t="shared" si="0"/>
        <v>22.457627118644069</v>
      </c>
      <c r="S6" s="68"/>
      <c r="Y6" s="1"/>
    </row>
    <row r="7" spans="1:25" ht="35.25" customHeight="1" x14ac:dyDescent="0.2">
      <c r="A7" s="455" t="s">
        <v>8</v>
      </c>
      <c r="B7" s="456"/>
      <c r="C7" s="457"/>
      <c r="D7" s="179">
        <v>27</v>
      </c>
      <c r="E7" s="179">
        <v>24</v>
      </c>
      <c r="F7" s="218">
        <v>421</v>
      </c>
      <c r="G7" s="123">
        <v>84</v>
      </c>
      <c r="H7" s="123">
        <v>2057</v>
      </c>
      <c r="I7" s="123">
        <v>2</v>
      </c>
      <c r="J7" s="123">
        <v>457</v>
      </c>
      <c r="K7" s="123">
        <v>1</v>
      </c>
      <c r="L7" s="110">
        <f t="shared" si="1"/>
        <v>3019</v>
      </c>
      <c r="M7" s="124">
        <f t="shared" si="2"/>
        <v>3</v>
      </c>
      <c r="N7" s="124">
        <v>2497</v>
      </c>
      <c r="O7" s="123">
        <v>0</v>
      </c>
      <c r="P7" s="123">
        <v>739</v>
      </c>
      <c r="Q7" s="110">
        <v>3855</v>
      </c>
      <c r="R7" s="150">
        <f t="shared" si="0"/>
        <v>78.313878080415051</v>
      </c>
      <c r="S7" s="68"/>
      <c r="Y7" s="1"/>
    </row>
    <row r="8" spans="1:25" ht="35.25" customHeight="1" x14ac:dyDescent="0.2">
      <c r="A8" s="504" t="s">
        <v>116</v>
      </c>
      <c r="B8" s="456"/>
      <c r="C8" s="457"/>
      <c r="D8" s="179">
        <v>18</v>
      </c>
      <c r="E8" s="179">
        <v>25</v>
      </c>
      <c r="F8" s="218">
        <v>339</v>
      </c>
      <c r="G8" s="123">
        <v>26</v>
      </c>
      <c r="H8" s="123">
        <v>220</v>
      </c>
      <c r="I8" s="123">
        <v>6</v>
      </c>
      <c r="J8" s="123">
        <v>88</v>
      </c>
      <c r="K8" s="123">
        <v>5</v>
      </c>
      <c r="L8" s="110">
        <f t="shared" si="1"/>
        <v>673</v>
      </c>
      <c r="M8" s="124">
        <f t="shared" si="2"/>
        <v>11</v>
      </c>
      <c r="N8" s="124">
        <v>614</v>
      </c>
      <c r="O8" s="123">
        <v>59</v>
      </c>
      <c r="P8" s="123">
        <v>337</v>
      </c>
      <c r="Q8" s="110">
        <v>783</v>
      </c>
      <c r="R8" s="150">
        <f t="shared" si="0"/>
        <v>85.951468710089401</v>
      </c>
      <c r="S8" s="68"/>
      <c r="Y8" s="1"/>
    </row>
    <row r="9" spans="1:25" ht="35.25" customHeight="1" x14ac:dyDescent="0.2">
      <c r="A9" s="455" t="s">
        <v>125</v>
      </c>
      <c r="B9" s="456"/>
      <c r="C9" s="457"/>
      <c r="D9" s="179">
        <v>27</v>
      </c>
      <c r="E9" s="179">
        <v>25</v>
      </c>
      <c r="F9" s="218">
        <v>599</v>
      </c>
      <c r="G9" s="123">
        <v>70</v>
      </c>
      <c r="H9" s="123">
        <v>2188</v>
      </c>
      <c r="I9" s="123">
        <v>16</v>
      </c>
      <c r="J9" s="123">
        <v>485</v>
      </c>
      <c r="K9" s="123">
        <v>11</v>
      </c>
      <c r="L9" s="110">
        <f t="shared" si="1"/>
        <v>3342</v>
      </c>
      <c r="M9" s="124">
        <f t="shared" si="2"/>
        <v>27</v>
      </c>
      <c r="N9" s="124">
        <v>3263</v>
      </c>
      <c r="O9" s="123">
        <v>79</v>
      </c>
      <c r="P9" s="123">
        <v>695</v>
      </c>
      <c r="Q9" s="110">
        <v>3860</v>
      </c>
      <c r="R9" s="150">
        <f t="shared" si="0"/>
        <v>86.580310880829018</v>
      </c>
      <c r="S9" s="68"/>
      <c r="Y9" s="1"/>
    </row>
    <row r="10" spans="1:25" ht="35.25" customHeight="1" x14ac:dyDescent="0.2">
      <c r="A10" s="455" t="s">
        <v>200</v>
      </c>
      <c r="B10" s="456"/>
      <c r="C10" s="457"/>
      <c r="D10" s="179">
        <v>18</v>
      </c>
      <c r="E10" s="179">
        <v>19</v>
      </c>
      <c r="F10" s="218">
        <v>120</v>
      </c>
      <c r="G10" s="123">
        <v>15</v>
      </c>
      <c r="H10" s="123">
        <v>569</v>
      </c>
      <c r="I10" s="123">
        <v>0</v>
      </c>
      <c r="J10" s="123">
        <v>88</v>
      </c>
      <c r="K10" s="123">
        <v>0</v>
      </c>
      <c r="L10" s="110">
        <f>SUM(F10+G10+H10+J10)</f>
        <v>792</v>
      </c>
      <c r="M10" s="124">
        <f>SUM(I10+K10)</f>
        <v>0</v>
      </c>
      <c r="N10" s="124">
        <v>792</v>
      </c>
      <c r="O10" s="123">
        <v>0</v>
      </c>
      <c r="P10" s="123">
        <v>128</v>
      </c>
      <c r="Q10" s="110">
        <v>1425</v>
      </c>
      <c r="R10" s="85">
        <f t="shared" si="0"/>
        <v>55.578947368421048</v>
      </c>
      <c r="S10" s="68"/>
      <c r="Y10" s="1"/>
    </row>
    <row r="11" spans="1:25" ht="35.25" customHeight="1" x14ac:dyDescent="0.2">
      <c r="A11" s="455" t="s">
        <v>9</v>
      </c>
      <c r="B11" s="456"/>
      <c r="C11" s="457"/>
      <c r="D11" s="179">
        <v>18</v>
      </c>
      <c r="E11" s="179">
        <v>26</v>
      </c>
      <c r="F11" s="218">
        <v>265</v>
      </c>
      <c r="G11" s="123">
        <v>44</v>
      </c>
      <c r="H11" s="123">
        <v>1714</v>
      </c>
      <c r="I11" s="123">
        <v>0</v>
      </c>
      <c r="J11" s="123">
        <v>551</v>
      </c>
      <c r="K11" s="123">
        <v>0</v>
      </c>
      <c r="L11" s="110">
        <f t="shared" si="1"/>
        <v>2574</v>
      </c>
      <c r="M11" s="124">
        <f t="shared" si="2"/>
        <v>0</v>
      </c>
      <c r="N11" s="124">
        <v>2574</v>
      </c>
      <c r="O11" s="123">
        <v>0</v>
      </c>
      <c r="P11" s="123">
        <v>768</v>
      </c>
      <c r="Q11" s="110">
        <v>3103</v>
      </c>
      <c r="R11" s="150">
        <f t="shared" si="0"/>
        <v>82.951981952948756</v>
      </c>
      <c r="S11" s="68"/>
      <c r="Y11" s="1"/>
    </row>
    <row r="12" spans="1:25" ht="35.25" customHeight="1" x14ac:dyDescent="0.2">
      <c r="A12" s="455" t="s">
        <v>10</v>
      </c>
      <c r="B12" s="456"/>
      <c r="C12" s="457"/>
      <c r="D12" s="179">
        <v>36</v>
      </c>
      <c r="E12" s="179">
        <v>24</v>
      </c>
      <c r="F12" s="218">
        <v>703</v>
      </c>
      <c r="G12" s="123">
        <v>134</v>
      </c>
      <c r="H12" s="123">
        <v>649</v>
      </c>
      <c r="I12" s="123">
        <v>1</v>
      </c>
      <c r="J12" s="123">
        <v>198</v>
      </c>
      <c r="K12" s="123">
        <v>0</v>
      </c>
      <c r="L12" s="110">
        <f t="shared" si="1"/>
        <v>1684</v>
      </c>
      <c r="M12" s="124">
        <f t="shared" si="2"/>
        <v>1</v>
      </c>
      <c r="N12" s="124">
        <v>1684</v>
      </c>
      <c r="O12" s="123">
        <v>0</v>
      </c>
      <c r="P12" s="123">
        <v>497</v>
      </c>
      <c r="Q12" s="110">
        <v>1841</v>
      </c>
      <c r="R12" s="150">
        <f t="shared" si="0"/>
        <v>91.472026072786534</v>
      </c>
      <c r="S12" s="68"/>
      <c r="Y12" s="1"/>
    </row>
    <row r="13" spans="1:25" ht="35.25" customHeight="1" x14ac:dyDescent="0.2">
      <c r="A13" s="455" t="s">
        <v>11</v>
      </c>
      <c r="B13" s="456"/>
      <c r="C13" s="457"/>
      <c r="D13" s="179">
        <v>36</v>
      </c>
      <c r="E13" s="179">
        <v>29</v>
      </c>
      <c r="F13" s="218">
        <v>0</v>
      </c>
      <c r="G13" s="123">
        <v>0</v>
      </c>
      <c r="H13" s="123">
        <v>3101</v>
      </c>
      <c r="I13" s="123">
        <v>10</v>
      </c>
      <c r="J13" s="123">
        <v>902</v>
      </c>
      <c r="K13" s="123">
        <v>13</v>
      </c>
      <c r="L13" s="110">
        <f t="shared" si="1"/>
        <v>4003</v>
      </c>
      <c r="M13" s="124">
        <f t="shared" si="2"/>
        <v>23</v>
      </c>
      <c r="N13" s="124">
        <v>1857</v>
      </c>
      <c r="O13" s="123">
        <v>105</v>
      </c>
      <c r="P13" s="123">
        <v>504</v>
      </c>
      <c r="Q13" s="110">
        <v>4269</v>
      </c>
      <c r="R13" s="150">
        <f t="shared" si="0"/>
        <v>93.769032560318578</v>
      </c>
      <c r="S13" s="68"/>
      <c r="Y13" s="1"/>
    </row>
    <row r="14" spans="1:25" ht="35.25" customHeight="1" x14ac:dyDescent="0.2">
      <c r="A14" s="455" t="s">
        <v>87</v>
      </c>
      <c r="B14" s="456"/>
      <c r="C14" s="457"/>
      <c r="D14" s="179">
        <v>36</v>
      </c>
      <c r="E14" s="179">
        <v>24</v>
      </c>
      <c r="F14" s="218">
        <v>1260</v>
      </c>
      <c r="G14" s="123">
        <v>146</v>
      </c>
      <c r="H14" s="123">
        <v>2606</v>
      </c>
      <c r="I14" s="123">
        <v>4</v>
      </c>
      <c r="J14" s="123">
        <v>545</v>
      </c>
      <c r="K14" s="123">
        <v>1</v>
      </c>
      <c r="L14" s="110">
        <f t="shared" si="1"/>
        <v>4557</v>
      </c>
      <c r="M14" s="124">
        <f t="shared" si="2"/>
        <v>5</v>
      </c>
      <c r="N14" s="124">
        <v>4497</v>
      </c>
      <c r="O14" s="123">
        <v>32</v>
      </c>
      <c r="P14" s="123">
        <v>1274</v>
      </c>
      <c r="Q14" s="110">
        <v>4898</v>
      </c>
      <c r="R14" s="150">
        <f t="shared" si="0"/>
        <v>93.037974683544306</v>
      </c>
      <c r="S14" s="68"/>
      <c r="Y14" s="1"/>
    </row>
    <row r="15" spans="1:25" ht="35.25" customHeight="1" x14ac:dyDescent="0.2">
      <c r="A15" s="504" t="s">
        <v>57</v>
      </c>
      <c r="B15" s="456"/>
      <c r="C15" s="457"/>
      <c r="D15" s="179">
        <v>18</v>
      </c>
      <c r="E15" s="179">
        <v>28</v>
      </c>
      <c r="F15" s="218">
        <v>234</v>
      </c>
      <c r="G15" s="123">
        <v>33</v>
      </c>
      <c r="H15" s="123">
        <v>1967</v>
      </c>
      <c r="I15" s="123">
        <v>0</v>
      </c>
      <c r="J15" s="123">
        <v>485</v>
      </c>
      <c r="K15" s="123">
        <v>0</v>
      </c>
      <c r="L15" s="110">
        <f t="shared" si="1"/>
        <v>2719</v>
      </c>
      <c r="M15" s="124">
        <f t="shared" si="2"/>
        <v>0</v>
      </c>
      <c r="N15" s="124">
        <v>2644</v>
      </c>
      <c r="O15" s="123">
        <v>22</v>
      </c>
      <c r="P15" s="123">
        <v>520</v>
      </c>
      <c r="Q15" s="110">
        <v>2747</v>
      </c>
      <c r="R15" s="150">
        <f t="shared" si="0"/>
        <v>98.980706224972693</v>
      </c>
      <c r="S15" s="68"/>
      <c r="Y15" s="1"/>
    </row>
    <row r="16" spans="1:25" ht="35.25" customHeight="1" x14ac:dyDescent="0.2">
      <c r="A16" s="504" t="s">
        <v>58</v>
      </c>
      <c r="B16" s="456"/>
      <c r="C16" s="457"/>
      <c r="D16" s="179">
        <v>18</v>
      </c>
      <c r="E16" s="179">
        <v>22</v>
      </c>
      <c r="F16" s="218">
        <v>173</v>
      </c>
      <c r="G16" s="123">
        <v>32</v>
      </c>
      <c r="H16" s="123">
        <v>412</v>
      </c>
      <c r="I16" s="123">
        <v>2</v>
      </c>
      <c r="J16" s="123">
        <v>88</v>
      </c>
      <c r="K16" s="123">
        <v>1</v>
      </c>
      <c r="L16" s="110">
        <f t="shared" si="1"/>
        <v>705</v>
      </c>
      <c r="M16" s="124">
        <f t="shared" si="2"/>
        <v>3</v>
      </c>
      <c r="N16" s="124">
        <v>0</v>
      </c>
      <c r="O16" s="123">
        <v>0</v>
      </c>
      <c r="P16" s="123">
        <v>123</v>
      </c>
      <c r="Q16" s="110">
        <v>769</v>
      </c>
      <c r="R16" s="150">
        <f t="shared" si="0"/>
        <v>91.677503250975292</v>
      </c>
      <c r="S16" s="68"/>
      <c r="Y16" s="1"/>
    </row>
    <row r="17" spans="1:25" ht="35.25" customHeight="1" x14ac:dyDescent="0.2">
      <c r="A17" s="504" t="s">
        <v>86</v>
      </c>
      <c r="B17" s="456"/>
      <c r="C17" s="457"/>
      <c r="D17" s="179">
        <v>18</v>
      </c>
      <c r="E17" s="179">
        <v>25</v>
      </c>
      <c r="F17" s="218">
        <v>26</v>
      </c>
      <c r="G17" s="123">
        <v>14</v>
      </c>
      <c r="H17" s="123">
        <v>1953</v>
      </c>
      <c r="I17" s="123">
        <v>10</v>
      </c>
      <c r="J17" s="123">
        <v>578</v>
      </c>
      <c r="K17" s="123">
        <v>3</v>
      </c>
      <c r="L17" s="110">
        <f t="shared" si="1"/>
        <v>2571</v>
      </c>
      <c r="M17" s="124">
        <f t="shared" si="2"/>
        <v>13</v>
      </c>
      <c r="N17" s="124">
        <v>2515</v>
      </c>
      <c r="O17" s="123">
        <v>45</v>
      </c>
      <c r="P17" s="123">
        <v>860</v>
      </c>
      <c r="Q17" s="110">
        <v>3114</v>
      </c>
      <c r="R17" s="150">
        <f>L17/Q17*100</f>
        <v>82.562620423892099</v>
      </c>
      <c r="S17" s="68"/>
      <c r="Y17" s="1"/>
    </row>
    <row r="18" spans="1:25" ht="35.25" customHeight="1" x14ac:dyDescent="0.2">
      <c r="A18" s="455" t="s">
        <v>126</v>
      </c>
      <c r="B18" s="456"/>
      <c r="C18" s="457"/>
      <c r="D18" s="179">
        <v>18</v>
      </c>
      <c r="E18" s="179">
        <v>29</v>
      </c>
      <c r="F18" s="218">
        <v>371</v>
      </c>
      <c r="G18" s="123">
        <v>118</v>
      </c>
      <c r="H18" s="123">
        <v>1663</v>
      </c>
      <c r="I18" s="123">
        <v>7</v>
      </c>
      <c r="J18" s="123">
        <v>516</v>
      </c>
      <c r="K18" s="123">
        <v>0</v>
      </c>
      <c r="L18" s="110">
        <f t="shared" si="1"/>
        <v>2668</v>
      </c>
      <c r="M18" s="124">
        <f t="shared" si="2"/>
        <v>7</v>
      </c>
      <c r="N18" s="124">
        <v>2509</v>
      </c>
      <c r="O18" s="123">
        <v>100</v>
      </c>
      <c r="P18" s="123">
        <v>990</v>
      </c>
      <c r="Q18" s="110">
        <v>2686</v>
      </c>
      <c r="R18" s="150">
        <f t="shared" si="0"/>
        <v>99.329858525688749</v>
      </c>
      <c r="S18" s="68"/>
      <c r="Y18" s="1"/>
    </row>
    <row r="19" spans="1:25" ht="35.25" customHeight="1" x14ac:dyDescent="0.2">
      <c r="A19" s="455" t="s">
        <v>12</v>
      </c>
      <c r="B19" s="456"/>
      <c r="C19" s="457"/>
      <c r="D19" s="179">
        <v>18</v>
      </c>
      <c r="E19" s="179">
        <v>28</v>
      </c>
      <c r="F19" s="218">
        <v>742</v>
      </c>
      <c r="G19" s="123">
        <v>12</v>
      </c>
      <c r="H19" s="123">
        <v>1698</v>
      </c>
      <c r="I19" s="123">
        <v>0</v>
      </c>
      <c r="J19" s="123">
        <v>323</v>
      </c>
      <c r="K19" s="123">
        <v>0</v>
      </c>
      <c r="L19" s="110">
        <f t="shared" si="1"/>
        <v>2775</v>
      </c>
      <c r="M19" s="124">
        <f t="shared" si="2"/>
        <v>0</v>
      </c>
      <c r="N19" s="124">
        <v>2709</v>
      </c>
      <c r="O19" s="123">
        <v>58</v>
      </c>
      <c r="P19" s="123">
        <v>710</v>
      </c>
      <c r="Q19" s="110">
        <v>2600</v>
      </c>
      <c r="R19" s="150">
        <f t="shared" si="0"/>
        <v>106.73076923076923</v>
      </c>
      <c r="S19" s="68"/>
      <c r="Y19" s="1"/>
    </row>
    <row r="20" spans="1:25" ht="35.25" customHeight="1" x14ac:dyDescent="0.2">
      <c r="A20" s="504" t="s">
        <v>202</v>
      </c>
      <c r="B20" s="456"/>
      <c r="C20" s="456"/>
      <c r="D20" s="179">
        <v>36</v>
      </c>
      <c r="E20" s="179">
        <v>27</v>
      </c>
      <c r="F20" s="218">
        <v>581</v>
      </c>
      <c r="G20" s="123">
        <v>130</v>
      </c>
      <c r="H20" s="123">
        <v>3405</v>
      </c>
      <c r="I20" s="123">
        <v>2</v>
      </c>
      <c r="J20" s="123">
        <v>714</v>
      </c>
      <c r="K20" s="123">
        <v>3</v>
      </c>
      <c r="L20" s="110">
        <f>SUM(F20+G20+H20+J20)</f>
        <v>4830</v>
      </c>
      <c r="M20" s="124">
        <f>SUM(I20+K20)</f>
        <v>5</v>
      </c>
      <c r="N20" s="124">
        <v>4755</v>
      </c>
      <c r="O20" s="123">
        <v>63</v>
      </c>
      <c r="P20" s="123">
        <v>1209</v>
      </c>
      <c r="Q20" s="110">
        <v>5089</v>
      </c>
      <c r="R20" s="150">
        <f>L20/Q20*100</f>
        <v>94.910591471801936</v>
      </c>
      <c r="S20" s="68"/>
      <c r="Y20" s="1"/>
    </row>
    <row r="21" spans="1:25" ht="35.25" customHeight="1" x14ac:dyDescent="0.2">
      <c r="A21" s="455" t="s">
        <v>13</v>
      </c>
      <c r="B21" s="456"/>
      <c r="C21" s="457"/>
      <c r="D21" s="179">
        <v>18</v>
      </c>
      <c r="E21" s="179">
        <v>23</v>
      </c>
      <c r="F21" s="218">
        <v>30</v>
      </c>
      <c r="G21" s="123">
        <v>3</v>
      </c>
      <c r="H21" s="123">
        <v>854</v>
      </c>
      <c r="I21" s="123">
        <v>10</v>
      </c>
      <c r="J21" s="123">
        <v>194</v>
      </c>
      <c r="K21" s="123">
        <v>2</v>
      </c>
      <c r="L21" s="110">
        <f t="shared" si="1"/>
        <v>1081</v>
      </c>
      <c r="M21" s="124">
        <f t="shared" si="2"/>
        <v>12</v>
      </c>
      <c r="N21" s="124">
        <v>999</v>
      </c>
      <c r="O21" s="123">
        <v>0</v>
      </c>
      <c r="P21" s="123">
        <v>229</v>
      </c>
      <c r="Q21" s="110">
        <v>1307</v>
      </c>
      <c r="R21" s="150">
        <f t="shared" si="0"/>
        <v>82.708492731446057</v>
      </c>
      <c r="S21" s="68"/>
      <c r="Y21" s="1"/>
    </row>
    <row r="22" spans="1:25" ht="35.25" customHeight="1" x14ac:dyDescent="0.2">
      <c r="A22" s="455" t="s">
        <v>172</v>
      </c>
      <c r="B22" s="456"/>
      <c r="C22" s="457"/>
      <c r="D22" s="179">
        <v>18</v>
      </c>
      <c r="E22" s="179">
        <v>29</v>
      </c>
      <c r="F22" s="218">
        <v>0</v>
      </c>
      <c r="G22" s="123">
        <v>0</v>
      </c>
      <c r="H22" s="123">
        <v>1610</v>
      </c>
      <c r="I22" s="123">
        <v>0</v>
      </c>
      <c r="J22" s="123">
        <v>528</v>
      </c>
      <c r="K22" s="123">
        <v>0</v>
      </c>
      <c r="L22" s="110">
        <f t="shared" si="1"/>
        <v>2138</v>
      </c>
      <c r="M22" s="124">
        <f t="shared" si="2"/>
        <v>0</v>
      </c>
      <c r="N22" s="124">
        <v>2093</v>
      </c>
      <c r="O22" s="123">
        <v>31</v>
      </c>
      <c r="P22" s="123">
        <v>550</v>
      </c>
      <c r="Q22" s="110">
        <v>2402</v>
      </c>
      <c r="R22" s="150">
        <f t="shared" si="0"/>
        <v>89.009159034138222</v>
      </c>
      <c r="S22" s="68"/>
      <c r="Y22" s="1"/>
    </row>
    <row r="23" spans="1:25" ht="35.25" customHeight="1" x14ac:dyDescent="0.2">
      <c r="A23" s="504" t="s">
        <v>211</v>
      </c>
      <c r="B23" s="456"/>
      <c r="C23" s="456"/>
      <c r="D23" s="179">
        <v>27</v>
      </c>
      <c r="E23" s="179">
        <v>26</v>
      </c>
      <c r="F23" s="218">
        <v>683</v>
      </c>
      <c r="G23" s="123">
        <v>157</v>
      </c>
      <c r="H23" s="123">
        <v>2532</v>
      </c>
      <c r="I23" s="123">
        <v>0</v>
      </c>
      <c r="J23" s="123">
        <v>545</v>
      </c>
      <c r="K23" s="123">
        <v>0</v>
      </c>
      <c r="L23" s="110">
        <f>SUM(F23+G23+H23+J23)</f>
        <v>3917</v>
      </c>
      <c r="M23" s="124">
        <f>SUM(I23+K23)</f>
        <v>0</v>
      </c>
      <c r="N23" s="124">
        <v>3887</v>
      </c>
      <c r="O23" s="123">
        <v>30</v>
      </c>
      <c r="P23" s="123">
        <v>736</v>
      </c>
      <c r="Q23" s="110">
        <v>4124</v>
      </c>
      <c r="R23" s="150">
        <f>L23/Q23*100</f>
        <v>94.980601357904945</v>
      </c>
      <c r="S23" s="68"/>
      <c r="Y23" s="1"/>
    </row>
    <row r="24" spans="1:25" ht="35.25" customHeight="1" x14ac:dyDescent="0.2">
      <c r="A24" s="455" t="s">
        <v>55</v>
      </c>
      <c r="B24" s="456"/>
      <c r="C24" s="457"/>
      <c r="D24" s="179">
        <v>18</v>
      </c>
      <c r="E24" s="179">
        <v>24</v>
      </c>
      <c r="F24" s="218">
        <v>706</v>
      </c>
      <c r="G24" s="123">
        <v>149</v>
      </c>
      <c r="H24" s="123">
        <v>829</v>
      </c>
      <c r="I24" s="123">
        <v>0</v>
      </c>
      <c r="J24" s="123">
        <v>164</v>
      </c>
      <c r="K24" s="123">
        <v>0</v>
      </c>
      <c r="L24" s="110">
        <f t="shared" si="1"/>
        <v>1848</v>
      </c>
      <c r="M24" s="124">
        <f t="shared" si="2"/>
        <v>0</v>
      </c>
      <c r="N24" s="124">
        <v>1812</v>
      </c>
      <c r="O24" s="123">
        <v>0</v>
      </c>
      <c r="P24" s="123">
        <v>459</v>
      </c>
      <c r="Q24" s="110">
        <v>1719</v>
      </c>
      <c r="R24" s="150">
        <f t="shared" si="0"/>
        <v>107.50436300174519</v>
      </c>
      <c r="S24" s="68"/>
      <c r="Y24" s="1"/>
    </row>
    <row r="25" spans="1:25" ht="35.25" customHeight="1" x14ac:dyDescent="0.2">
      <c r="A25" s="504" t="s">
        <v>271</v>
      </c>
      <c r="B25" s="456"/>
      <c r="C25" s="456"/>
      <c r="D25" s="179">
        <v>18</v>
      </c>
      <c r="E25" s="179">
        <v>23</v>
      </c>
      <c r="F25" s="218">
        <v>119</v>
      </c>
      <c r="G25" s="123">
        <v>24</v>
      </c>
      <c r="H25" s="123">
        <v>679</v>
      </c>
      <c r="I25" s="123">
        <v>0</v>
      </c>
      <c r="J25" s="123">
        <v>310</v>
      </c>
      <c r="K25" s="123">
        <v>0</v>
      </c>
      <c r="L25" s="110">
        <f>SUM(F25+G25+H25+J25)</f>
        <v>1132</v>
      </c>
      <c r="M25" s="124">
        <f>SUM(I25+K25)</f>
        <v>0</v>
      </c>
      <c r="N25" s="124">
        <v>1109</v>
      </c>
      <c r="O25" s="123">
        <v>23</v>
      </c>
      <c r="P25" s="123">
        <v>115</v>
      </c>
      <c r="Q25" s="110">
        <v>1596</v>
      </c>
      <c r="R25" s="150">
        <f>L25/Q25*100</f>
        <v>70.927318295739354</v>
      </c>
      <c r="S25" s="68"/>
      <c r="Y25" s="1"/>
    </row>
    <row r="26" spans="1:25" ht="35.25" customHeight="1" x14ac:dyDescent="0.2">
      <c r="A26" s="504" t="s">
        <v>119</v>
      </c>
      <c r="B26" s="456"/>
      <c r="C26" s="457"/>
      <c r="D26" s="179">
        <v>18</v>
      </c>
      <c r="E26" s="179">
        <v>28</v>
      </c>
      <c r="F26" s="218">
        <v>115</v>
      </c>
      <c r="G26" s="123">
        <v>69</v>
      </c>
      <c r="H26" s="123">
        <v>1271</v>
      </c>
      <c r="I26" s="123">
        <v>1</v>
      </c>
      <c r="J26" s="123">
        <v>372</v>
      </c>
      <c r="K26" s="123">
        <v>1</v>
      </c>
      <c r="L26" s="110">
        <f t="shared" si="1"/>
        <v>1827</v>
      </c>
      <c r="M26" s="124">
        <f t="shared" si="2"/>
        <v>2</v>
      </c>
      <c r="N26" s="124">
        <v>1827</v>
      </c>
      <c r="O26" s="123">
        <v>0</v>
      </c>
      <c r="P26" s="123">
        <v>659</v>
      </c>
      <c r="Q26" s="110">
        <v>2149</v>
      </c>
      <c r="R26" s="150">
        <f t="shared" si="0"/>
        <v>85.016286644951151</v>
      </c>
      <c r="S26" s="68"/>
      <c r="Y26" s="1"/>
    </row>
    <row r="27" spans="1:25" ht="35.25" customHeight="1" x14ac:dyDescent="0.2">
      <c r="A27" s="521" t="s">
        <v>282</v>
      </c>
      <c r="B27" s="495"/>
      <c r="C27" s="496"/>
      <c r="D27" s="181">
        <f t="shared" ref="D27:Q27" si="3">SUM(D5:D26)</f>
        <v>495</v>
      </c>
      <c r="E27" s="181">
        <f t="shared" si="3"/>
        <v>523</v>
      </c>
      <c r="F27" s="219">
        <f t="shared" si="3"/>
        <v>7608</v>
      </c>
      <c r="G27" s="163">
        <f t="shared" si="3"/>
        <v>1268</v>
      </c>
      <c r="H27" s="163">
        <f t="shared" si="3"/>
        <v>32115</v>
      </c>
      <c r="I27" s="163">
        <f t="shared" si="3"/>
        <v>71</v>
      </c>
      <c r="J27" s="163">
        <f t="shared" si="3"/>
        <v>8173</v>
      </c>
      <c r="K27" s="163">
        <f t="shared" si="3"/>
        <v>42</v>
      </c>
      <c r="L27" s="163">
        <f t="shared" si="3"/>
        <v>49164</v>
      </c>
      <c r="M27" s="163">
        <f t="shared" si="3"/>
        <v>113</v>
      </c>
      <c r="N27" s="163">
        <f t="shared" si="3"/>
        <v>44946</v>
      </c>
      <c r="O27" s="128">
        <f t="shared" si="3"/>
        <v>647</v>
      </c>
      <c r="P27" s="128">
        <f t="shared" si="3"/>
        <v>12153</v>
      </c>
      <c r="Q27" s="163">
        <f t="shared" si="3"/>
        <v>55185</v>
      </c>
      <c r="R27" s="153">
        <f>L27/Q27*100</f>
        <v>89.08942647458548</v>
      </c>
      <c r="S27" s="68"/>
      <c r="Y27" s="1"/>
    </row>
    <row r="28" spans="1:25" ht="35.25" customHeight="1" x14ac:dyDescent="0.2">
      <c r="A28" s="529" t="s">
        <v>15</v>
      </c>
      <c r="B28" s="470"/>
      <c r="C28" s="530"/>
      <c r="D28" s="71"/>
      <c r="E28" s="71"/>
      <c r="F28" s="211">
        <f t="shared" ref="F28:K28" si="4">F27/$L$27*100</f>
        <v>15.474737612887479</v>
      </c>
      <c r="G28" s="211">
        <f t="shared" si="4"/>
        <v>2.5791229354812462</v>
      </c>
      <c r="H28" s="211">
        <f t="shared" si="4"/>
        <v>65.322186966072735</v>
      </c>
      <c r="I28" s="211">
        <f t="shared" si="4"/>
        <v>0.14441461231795624</v>
      </c>
      <c r="J28" s="211">
        <f t="shared" si="4"/>
        <v>16.623952485558537</v>
      </c>
      <c r="K28" s="211">
        <f t="shared" si="4"/>
        <v>8.5428362216255799E-2</v>
      </c>
      <c r="L28" s="119"/>
      <c r="M28" s="117"/>
      <c r="N28" s="117"/>
      <c r="O28" s="117"/>
      <c r="P28" s="117"/>
      <c r="Q28" s="119"/>
      <c r="R28" s="135"/>
      <c r="S28" s="68"/>
      <c r="Y28" s="1"/>
    </row>
    <row r="29" spans="1:25" ht="35.25" customHeight="1" x14ac:dyDescent="0.2">
      <c r="A29" s="455" t="s">
        <v>16</v>
      </c>
      <c r="B29" s="456"/>
      <c r="C29" s="457"/>
      <c r="D29" s="71"/>
      <c r="E29" s="71"/>
      <c r="F29" s="119">
        <f>F27/22</f>
        <v>345.81818181818181</v>
      </c>
      <c r="G29" s="119">
        <f t="shared" ref="G29:P29" si="5">G27/22</f>
        <v>57.636363636363633</v>
      </c>
      <c r="H29" s="119">
        <f t="shared" si="5"/>
        <v>1459.7727272727273</v>
      </c>
      <c r="I29" s="119">
        <f t="shared" si="5"/>
        <v>3.2272727272727271</v>
      </c>
      <c r="J29" s="119">
        <f t="shared" si="5"/>
        <v>371.5</v>
      </c>
      <c r="K29" s="119">
        <f t="shared" si="5"/>
        <v>1.9090909090909092</v>
      </c>
      <c r="L29" s="119">
        <f t="shared" si="5"/>
        <v>2234.7272727272725</v>
      </c>
      <c r="M29" s="119">
        <f t="shared" si="5"/>
        <v>5.1363636363636367</v>
      </c>
      <c r="N29" s="119">
        <f t="shared" si="5"/>
        <v>2043</v>
      </c>
      <c r="O29" s="119">
        <f t="shared" si="5"/>
        <v>29.40909090909091</v>
      </c>
      <c r="P29" s="119">
        <f t="shared" si="5"/>
        <v>552.40909090909088</v>
      </c>
      <c r="Q29" s="117"/>
      <c r="R29" s="135"/>
      <c r="S29" s="68"/>
      <c r="Y29" s="1"/>
    </row>
    <row r="30" spans="1:25" ht="35.25" customHeight="1" x14ac:dyDescent="0.2">
      <c r="A30" s="455" t="s">
        <v>17</v>
      </c>
      <c r="B30" s="456"/>
      <c r="C30" s="457"/>
      <c r="D30" s="71"/>
      <c r="E30" s="71"/>
      <c r="F30" s="119">
        <f>F27/$D$27*18</f>
        <v>276.65454545454543</v>
      </c>
      <c r="G30" s="119">
        <f t="shared" ref="G30:N30" si="6">G27/$D$27*18</f>
        <v>46.109090909090909</v>
      </c>
      <c r="H30" s="119">
        <f t="shared" si="6"/>
        <v>1167.8181818181818</v>
      </c>
      <c r="I30" s="119">
        <f t="shared" si="6"/>
        <v>2.581818181818182</v>
      </c>
      <c r="J30" s="119">
        <f t="shared" si="6"/>
        <v>297.20000000000005</v>
      </c>
      <c r="K30" s="119">
        <f t="shared" si="6"/>
        <v>1.5272727272727273</v>
      </c>
      <c r="L30" s="119">
        <f t="shared" si="6"/>
        <v>1787.7818181818184</v>
      </c>
      <c r="M30" s="119">
        <f t="shared" si="6"/>
        <v>4.1090909090909093</v>
      </c>
      <c r="N30" s="119">
        <f t="shared" si="6"/>
        <v>1634.3999999999999</v>
      </c>
      <c r="O30" s="117">
        <f>O27/$D$27*18</f>
        <v>23.527272727272727</v>
      </c>
      <c r="P30" s="117">
        <f>P27/$D$27*18</f>
        <v>441.92727272727274</v>
      </c>
      <c r="Q30" s="117"/>
      <c r="R30" s="135"/>
      <c r="S30" s="68"/>
      <c r="Y30" s="1"/>
    </row>
    <row r="31" spans="1:25" ht="35.25" customHeight="1" x14ac:dyDescent="0.2">
      <c r="A31" s="455" t="s">
        <v>18</v>
      </c>
      <c r="B31" s="456"/>
      <c r="C31" s="457"/>
      <c r="D31" s="367">
        <v>495</v>
      </c>
      <c r="E31" s="367">
        <v>546</v>
      </c>
      <c r="F31" s="368">
        <v>9000</v>
      </c>
      <c r="G31" s="356">
        <v>1502</v>
      </c>
      <c r="H31" s="356">
        <v>35587</v>
      </c>
      <c r="I31" s="357">
        <v>109</v>
      </c>
      <c r="J31" s="356">
        <v>9096</v>
      </c>
      <c r="K31" s="357">
        <v>39</v>
      </c>
      <c r="L31" s="358">
        <f>SUM(F31+G31+H31+J31)</f>
        <v>55185</v>
      </c>
      <c r="M31" s="358">
        <f>SUM(I31+K31)</f>
        <v>148</v>
      </c>
      <c r="N31" s="359">
        <v>50331</v>
      </c>
      <c r="O31" s="360">
        <v>632</v>
      </c>
      <c r="P31" s="361">
        <v>12969</v>
      </c>
      <c r="Q31" s="133" t="s">
        <v>267</v>
      </c>
      <c r="R31" s="135"/>
      <c r="S31" s="68" t="s">
        <v>159</v>
      </c>
      <c r="Y31" s="1"/>
    </row>
    <row r="32" spans="1:25" ht="30.75" customHeight="1" x14ac:dyDescent="0.2">
      <c r="A32" s="458"/>
      <c r="B32" s="459"/>
      <c r="C32" s="459"/>
      <c r="D32" s="459"/>
      <c r="E32" s="459"/>
      <c r="F32" s="459"/>
      <c r="G32" s="459"/>
      <c r="H32" s="459"/>
      <c r="I32" s="459"/>
      <c r="J32" s="459"/>
      <c r="K32" s="459"/>
      <c r="L32" s="459"/>
      <c r="M32" s="459"/>
      <c r="N32" s="459"/>
      <c r="O32" s="459"/>
      <c r="P32" s="459"/>
      <c r="Q32" s="459"/>
      <c r="R32" s="459"/>
      <c r="S32" s="68"/>
      <c r="Y32" s="1"/>
    </row>
    <row r="33" spans="1:25" ht="42" customHeight="1" x14ac:dyDescent="0.2">
      <c r="A33" s="505" t="s">
        <v>297</v>
      </c>
      <c r="B33" s="505"/>
      <c r="C33" s="505"/>
      <c r="D33" s="505"/>
      <c r="E33" s="505"/>
      <c r="F33" s="505"/>
      <c r="G33" s="505"/>
      <c r="H33" s="505"/>
      <c r="I33" s="505"/>
      <c r="J33" s="505"/>
      <c r="K33" s="505"/>
      <c r="L33" s="505"/>
      <c r="M33" s="505"/>
      <c r="N33" s="505"/>
      <c r="O33" s="505"/>
      <c r="P33" s="505"/>
      <c r="Q33" s="505"/>
      <c r="R33" s="74" t="s">
        <v>77</v>
      </c>
      <c r="S33" s="7"/>
      <c r="T33" s="7"/>
      <c r="U33" s="7"/>
      <c r="V33" s="7"/>
      <c r="W33" s="7"/>
      <c r="X33" s="3"/>
      <c r="Y33" s="3"/>
    </row>
    <row r="34" spans="1:25" ht="42" customHeight="1" x14ac:dyDescent="0.15">
      <c r="A34" s="17"/>
      <c r="B34" s="12"/>
      <c r="C34" s="30" t="s">
        <v>50</v>
      </c>
      <c r="D34" s="506" t="s">
        <v>82</v>
      </c>
      <c r="E34" s="506" t="s">
        <v>53</v>
      </c>
      <c r="F34" s="512" t="s">
        <v>79</v>
      </c>
      <c r="G34" s="513"/>
      <c r="H34" s="513"/>
      <c r="I34" s="513"/>
      <c r="J34" s="513"/>
      <c r="K34" s="513"/>
      <c r="L34" s="513"/>
      <c r="M34" s="513"/>
      <c r="N34" s="513"/>
      <c r="O34" s="513"/>
      <c r="P34" s="513"/>
      <c r="Q34" s="513"/>
      <c r="R34" s="514"/>
      <c r="Y34" s="1"/>
    </row>
    <row r="35" spans="1:25" ht="42" customHeight="1" x14ac:dyDescent="0.15">
      <c r="A35" s="18"/>
      <c r="B35" s="13"/>
      <c r="C35" s="13"/>
      <c r="D35" s="507"/>
      <c r="E35" s="507"/>
      <c r="F35" s="502" t="s">
        <v>0</v>
      </c>
      <c r="G35" s="481"/>
      <c r="H35" s="502" t="s">
        <v>1</v>
      </c>
      <c r="I35" s="503"/>
      <c r="J35" s="503"/>
      <c r="K35" s="481"/>
      <c r="L35" s="37"/>
      <c r="M35" s="510" t="s">
        <v>164</v>
      </c>
      <c r="N35" s="485" t="s">
        <v>170</v>
      </c>
      <c r="O35" s="485" t="s">
        <v>148</v>
      </c>
      <c r="P35" s="485" t="s">
        <v>149</v>
      </c>
      <c r="Q35" s="8"/>
      <c r="R35" s="39"/>
      <c r="Y35" s="1"/>
    </row>
    <row r="36" spans="1:25" ht="42" customHeight="1" x14ac:dyDescent="0.15">
      <c r="A36" s="26" t="s">
        <v>56</v>
      </c>
      <c r="B36" s="14"/>
      <c r="C36" s="14"/>
      <c r="D36" s="508"/>
      <c r="E36" s="508"/>
      <c r="F36" s="38" t="s">
        <v>2</v>
      </c>
      <c r="G36" s="38" t="s">
        <v>3</v>
      </c>
      <c r="H36" s="38" t="s">
        <v>2</v>
      </c>
      <c r="I36" s="162" t="s">
        <v>164</v>
      </c>
      <c r="J36" s="38" t="s">
        <v>3</v>
      </c>
      <c r="K36" s="162" t="s">
        <v>164</v>
      </c>
      <c r="L36" s="62" t="s">
        <v>4</v>
      </c>
      <c r="M36" s="511"/>
      <c r="N36" s="515"/>
      <c r="O36" s="515"/>
      <c r="P36" s="515"/>
      <c r="Q36" s="15" t="s">
        <v>5</v>
      </c>
      <c r="R36" s="28" t="s">
        <v>6</v>
      </c>
      <c r="Y36" s="1"/>
    </row>
    <row r="37" spans="1:25" ht="42" customHeight="1" x14ac:dyDescent="0.15">
      <c r="A37" s="455" t="s">
        <v>20</v>
      </c>
      <c r="B37" s="479"/>
      <c r="C37" s="528"/>
      <c r="D37" s="136">
        <v>18</v>
      </c>
      <c r="E37" s="136">
        <v>25</v>
      </c>
      <c r="F37" s="123">
        <v>1453</v>
      </c>
      <c r="G37" s="123">
        <v>180</v>
      </c>
      <c r="H37" s="123">
        <v>1003</v>
      </c>
      <c r="I37" s="123">
        <v>0</v>
      </c>
      <c r="J37" s="123">
        <v>226</v>
      </c>
      <c r="K37" s="123">
        <v>0</v>
      </c>
      <c r="L37" s="110">
        <f t="shared" ref="L37:L50" si="7">SUM(F37+G37+H37+J37)</f>
        <v>2862</v>
      </c>
      <c r="M37" s="124">
        <f t="shared" ref="M37:M50" si="8">SUM(I37+K37)</f>
        <v>0</v>
      </c>
      <c r="N37" s="124">
        <v>2862</v>
      </c>
      <c r="O37" s="123">
        <v>0</v>
      </c>
      <c r="P37" s="123">
        <v>927</v>
      </c>
      <c r="Q37" s="123">
        <v>3193</v>
      </c>
      <c r="R37" s="150">
        <f t="shared" ref="R37:R49" si="9">L37/Q37*100</f>
        <v>89.633573441904161</v>
      </c>
      <c r="Y37" s="1"/>
    </row>
    <row r="38" spans="1:25" ht="42" customHeight="1" x14ac:dyDescent="0.15">
      <c r="A38" s="455" t="s">
        <v>259</v>
      </c>
      <c r="B38" s="479"/>
      <c r="C38" s="528"/>
      <c r="D38" s="136">
        <v>18</v>
      </c>
      <c r="E38" s="136">
        <v>27</v>
      </c>
      <c r="F38" s="123">
        <v>741</v>
      </c>
      <c r="G38" s="123">
        <v>126</v>
      </c>
      <c r="H38" s="123">
        <v>1405</v>
      </c>
      <c r="I38" s="123">
        <v>0</v>
      </c>
      <c r="J38" s="123">
        <v>370</v>
      </c>
      <c r="K38" s="123">
        <v>0</v>
      </c>
      <c r="L38" s="110">
        <f>SUM(F38+G38+H38+J38)</f>
        <v>2642</v>
      </c>
      <c r="M38" s="124">
        <f>SUM(I38+K38)</f>
        <v>0</v>
      </c>
      <c r="N38" s="124">
        <v>2502</v>
      </c>
      <c r="O38" s="123">
        <v>39</v>
      </c>
      <c r="P38" s="123">
        <v>630</v>
      </c>
      <c r="Q38" s="123">
        <v>2747</v>
      </c>
      <c r="R38" s="150">
        <f>L38/Q38*100</f>
        <v>96.177648343647618</v>
      </c>
      <c r="Y38" s="1"/>
    </row>
    <row r="39" spans="1:25" ht="42" customHeight="1" x14ac:dyDescent="0.15">
      <c r="A39" s="504" t="s">
        <v>52</v>
      </c>
      <c r="B39" s="479"/>
      <c r="C39" s="528"/>
      <c r="D39" s="136">
        <v>18</v>
      </c>
      <c r="E39" s="136">
        <v>24</v>
      </c>
      <c r="F39" s="123">
        <v>364</v>
      </c>
      <c r="G39" s="123">
        <v>117</v>
      </c>
      <c r="H39" s="123">
        <v>1424</v>
      </c>
      <c r="I39" s="123">
        <v>11</v>
      </c>
      <c r="J39" s="123">
        <v>325</v>
      </c>
      <c r="K39" s="123">
        <v>5</v>
      </c>
      <c r="L39" s="110">
        <f t="shared" si="7"/>
        <v>2230</v>
      </c>
      <c r="M39" s="124">
        <f t="shared" si="8"/>
        <v>16</v>
      </c>
      <c r="N39" s="124">
        <v>1986</v>
      </c>
      <c r="O39" s="123">
        <v>0</v>
      </c>
      <c r="P39" s="123">
        <v>218</v>
      </c>
      <c r="Q39" s="123">
        <v>2086</v>
      </c>
      <c r="R39" s="150">
        <f t="shared" si="9"/>
        <v>106.90316395014381</v>
      </c>
      <c r="Y39" s="1"/>
    </row>
    <row r="40" spans="1:25" ht="42" customHeight="1" x14ac:dyDescent="0.15">
      <c r="A40" s="455" t="s">
        <v>21</v>
      </c>
      <c r="B40" s="479"/>
      <c r="C40" s="528"/>
      <c r="D40" s="136">
        <v>18</v>
      </c>
      <c r="E40" s="136">
        <v>25</v>
      </c>
      <c r="F40" s="123">
        <v>1069</v>
      </c>
      <c r="G40" s="123">
        <v>226</v>
      </c>
      <c r="H40" s="123">
        <v>1407</v>
      </c>
      <c r="I40" s="123">
        <v>3</v>
      </c>
      <c r="J40" s="123">
        <v>202</v>
      </c>
      <c r="K40" s="123">
        <v>3</v>
      </c>
      <c r="L40" s="110">
        <f t="shared" si="7"/>
        <v>2904</v>
      </c>
      <c r="M40" s="124">
        <f t="shared" si="8"/>
        <v>6</v>
      </c>
      <c r="N40" s="124">
        <v>0</v>
      </c>
      <c r="O40" s="123">
        <v>9</v>
      </c>
      <c r="P40" s="123">
        <v>287</v>
      </c>
      <c r="Q40" s="123">
        <v>2816</v>
      </c>
      <c r="R40" s="150">
        <f t="shared" si="9"/>
        <v>103.125</v>
      </c>
      <c r="Y40" s="1"/>
    </row>
    <row r="41" spans="1:25" ht="42" customHeight="1" x14ac:dyDescent="0.15">
      <c r="A41" s="455" t="s">
        <v>22</v>
      </c>
      <c r="B41" s="479"/>
      <c r="C41" s="528"/>
      <c r="D41" s="136">
        <v>18</v>
      </c>
      <c r="E41" s="136">
        <v>19</v>
      </c>
      <c r="F41" s="123">
        <v>57</v>
      </c>
      <c r="G41" s="123">
        <v>2</v>
      </c>
      <c r="H41" s="123">
        <v>594</v>
      </c>
      <c r="I41" s="123">
        <v>0</v>
      </c>
      <c r="J41" s="123">
        <v>94</v>
      </c>
      <c r="K41" s="123">
        <v>0</v>
      </c>
      <c r="L41" s="110">
        <f t="shared" si="7"/>
        <v>747</v>
      </c>
      <c r="M41" s="124">
        <f t="shared" si="8"/>
        <v>0</v>
      </c>
      <c r="N41" s="124">
        <v>747</v>
      </c>
      <c r="O41" s="123">
        <v>0</v>
      </c>
      <c r="P41" s="123">
        <v>237</v>
      </c>
      <c r="Q41" s="123">
        <v>719</v>
      </c>
      <c r="R41" s="150">
        <f t="shared" si="9"/>
        <v>103.894297635605</v>
      </c>
      <c r="Y41" s="1"/>
    </row>
    <row r="42" spans="1:25" ht="42" customHeight="1" x14ac:dyDescent="0.15">
      <c r="A42" s="504" t="s">
        <v>146</v>
      </c>
      <c r="B42" s="479"/>
      <c r="C42" s="528"/>
      <c r="D42" s="136">
        <v>18</v>
      </c>
      <c r="E42" s="136">
        <v>28</v>
      </c>
      <c r="F42" s="123">
        <v>1080</v>
      </c>
      <c r="G42" s="123">
        <v>110</v>
      </c>
      <c r="H42" s="123">
        <v>801</v>
      </c>
      <c r="I42" s="123">
        <v>4</v>
      </c>
      <c r="J42" s="123">
        <v>132</v>
      </c>
      <c r="K42" s="123">
        <v>2</v>
      </c>
      <c r="L42" s="110">
        <f t="shared" si="7"/>
        <v>2123</v>
      </c>
      <c r="M42" s="124">
        <f t="shared" si="8"/>
        <v>6</v>
      </c>
      <c r="N42" s="124">
        <v>2104</v>
      </c>
      <c r="O42" s="123">
        <v>19</v>
      </c>
      <c r="P42" s="123">
        <v>602</v>
      </c>
      <c r="Q42" s="123">
        <v>2328</v>
      </c>
      <c r="R42" s="150">
        <f>L42/Q42*100</f>
        <v>91.194158075601379</v>
      </c>
      <c r="Y42" s="1"/>
    </row>
    <row r="43" spans="1:25" ht="42" customHeight="1" x14ac:dyDescent="0.15">
      <c r="A43" s="455" t="s">
        <v>23</v>
      </c>
      <c r="B43" s="479"/>
      <c r="C43" s="528"/>
      <c r="D43" s="136">
        <v>18</v>
      </c>
      <c r="E43" s="136">
        <v>18</v>
      </c>
      <c r="F43" s="123">
        <v>21</v>
      </c>
      <c r="G43" s="123">
        <v>1</v>
      </c>
      <c r="H43" s="123">
        <v>1146</v>
      </c>
      <c r="I43" s="123">
        <v>0</v>
      </c>
      <c r="J43" s="123">
        <v>184</v>
      </c>
      <c r="K43" s="123">
        <v>0</v>
      </c>
      <c r="L43" s="110">
        <f t="shared" si="7"/>
        <v>1352</v>
      </c>
      <c r="M43" s="124">
        <f t="shared" si="8"/>
        <v>0</v>
      </c>
      <c r="N43" s="124">
        <v>1080</v>
      </c>
      <c r="O43" s="123">
        <v>0</v>
      </c>
      <c r="P43" s="123">
        <v>143</v>
      </c>
      <c r="Q43" s="123">
        <v>1541</v>
      </c>
      <c r="R43" s="150">
        <f t="shared" si="9"/>
        <v>87.735236859182351</v>
      </c>
      <c r="Y43" s="1"/>
    </row>
    <row r="44" spans="1:25" ht="42" customHeight="1" x14ac:dyDescent="0.15">
      <c r="A44" s="516" t="s">
        <v>288</v>
      </c>
      <c r="B44" s="517"/>
      <c r="C44" s="518"/>
      <c r="D44" s="136">
        <v>18</v>
      </c>
      <c r="E44" s="136">
        <v>25</v>
      </c>
      <c r="F44" s="123">
        <v>142</v>
      </c>
      <c r="G44" s="123">
        <v>7</v>
      </c>
      <c r="H44" s="123">
        <v>2135</v>
      </c>
      <c r="I44" s="123">
        <v>22</v>
      </c>
      <c r="J44" s="123">
        <v>518</v>
      </c>
      <c r="K44" s="123">
        <v>13</v>
      </c>
      <c r="L44" s="110">
        <f>SUM(F44+G44+H44+J44)</f>
        <v>2802</v>
      </c>
      <c r="M44" s="124">
        <f>SUM(I44+K44)</f>
        <v>35</v>
      </c>
      <c r="N44" s="124">
        <v>2751</v>
      </c>
      <c r="O44" s="123">
        <v>47</v>
      </c>
      <c r="P44" s="123">
        <v>303</v>
      </c>
      <c r="Q44" s="123">
        <v>2390</v>
      </c>
      <c r="R44" s="150">
        <f>L44/Q44*100</f>
        <v>117.23849372384937</v>
      </c>
      <c r="Y44" s="1"/>
    </row>
    <row r="45" spans="1:25" ht="42" customHeight="1" x14ac:dyDescent="0.15">
      <c r="A45" s="455" t="s">
        <v>24</v>
      </c>
      <c r="B45" s="479"/>
      <c r="C45" s="528"/>
      <c r="D45" s="136">
        <v>18</v>
      </c>
      <c r="E45" s="136">
        <v>23</v>
      </c>
      <c r="F45" s="123">
        <v>345</v>
      </c>
      <c r="G45" s="123">
        <v>20</v>
      </c>
      <c r="H45" s="123">
        <v>984</v>
      </c>
      <c r="I45" s="123">
        <v>10</v>
      </c>
      <c r="J45" s="123">
        <v>164</v>
      </c>
      <c r="K45" s="123">
        <v>0</v>
      </c>
      <c r="L45" s="110">
        <f t="shared" si="7"/>
        <v>1513</v>
      </c>
      <c r="M45" s="124">
        <f t="shared" si="8"/>
        <v>10</v>
      </c>
      <c r="N45" s="124">
        <v>872</v>
      </c>
      <c r="O45" s="123">
        <v>0</v>
      </c>
      <c r="P45" s="123">
        <v>200</v>
      </c>
      <c r="Q45" s="123">
        <v>1195</v>
      </c>
      <c r="R45" s="150">
        <f t="shared" si="9"/>
        <v>126.61087866108787</v>
      </c>
      <c r="Y45" s="1"/>
    </row>
    <row r="46" spans="1:25" ht="42" customHeight="1" x14ac:dyDescent="0.15">
      <c r="A46" s="455" t="s">
        <v>269</v>
      </c>
      <c r="B46" s="479"/>
      <c r="C46" s="479"/>
      <c r="D46" s="136">
        <v>36</v>
      </c>
      <c r="E46" s="136">
        <v>7</v>
      </c>
      <c r="F46" s="123">
        <v>105</v>
      </c>
      <c r="G46" s="123">
        <v>39</v>
      </c>
      <c r="H46" s="123">
        <v>106</v>
      </c>
      <c r="I46" s="123">
        <v>0</v>
      </c>
      <c r="J46" s="123">
        <v>28</v>
      </c>
      <c r="K46" s="123">
        <v>0</v>
      </c>
      <c r="L46" s="110">
        <f>SUM(F46+G46+H46+J46)</f>
        <v>278</v>
      </c>
      <c r="M46" s="124">
        <f>SUM(I46+K46)</f>
        <v>0</v>
      </c>
      <c r="N46" s="124">
        <v>255</v>
      </c>
      <c r="O46" s="123">
        <v>23</v>
      </c>
      <c r="P46" s="123">
        <v>33</v>
      </c>
      <c r="Q46" s="123">
        <v>319</v>
      </c>
      <c r="R46" s="150">
        <f>L46/Q46*100</f>
        <v>87.147335423197489</v>
      </c>
      <c r="Y46" s="1"/>
    </row>
    <row r="47" spans="1:25" ht="42" customHeight="1" x14ac:dyDescent="0.15">
      <c r="A47" s="455" t="s">
        <v>25</v>
      </c>
      <c r="B47" s="479"/>
      <c r="C47" s="528"/>
      <c r="D47" s="136">
        <v>18</v>
      </c>
      <c r="E47" s="136">
        <v>17</v>
      </c>
      <c r="F47" s="123">
        <v>341</v>
      </c>
      <c r="G47" s="123">
        <v>98</v>
      </c>
      <c r="H47" s="123">
        <v>322</v>
      </c>
      <c r="I47" s="123">
        <v>6</v>
      </c>
      <c r="J47" s="123">
        <v>77</v>
      </c>
      <c r="K47" s="123">
        <v>1</v>
      </c>
      <c r="L47" s="110">
        <f t="shared" si="7"/>
        <v>838</v>
      </c>
      <c r="M47" s="124">
        <f t="shared" si="8"/>
        <v>7</v>
      </c>
      <c r="N47" s="124">
        <v>471</v>
      </c>
      <c r="O47" s="123">
        <v>40</v>
      </c>
      <c r="P47" s="123">
        <v>202</v>
      </c>
      <c r="Q47" s="123">
        <v>927</v>
      </c>
      <c r="R47" s="150">
        <f t="shared" si="9"/>
        <v>90.399137001078742</v>
      </c>
      <c r="Y47" s="1"/>
    </row>
    <row r="48" spans="1:25" ht="42" customHeight="1" x14ac:dyDescent="0.15">
      <c r="A48" s="455" t="s">
        <v>26</v>
      </c>
      <c r="B48" s="479"/>
      <c r="C48" s="528"/>
      <c r="D48" s="136">
        <v>36</v>
      </c>
      <c r="E48" s="136">
        <v>20</v>
      </c>
      <c r="F48" s="123">
        <v>91</v>
      </c>
      <c r="G48" s="123">
        <v>4</v>
      </c>
      <c r="H48" s="123">
        <v>1457</v>
      </c>
      <c r="I48" s="123">
        <v>16</v>
      </c>
      <c r="J48" s="123">
        <v>276</v>
      </c>
      <c r="K48" s="123">
        <v>6</v>
      </c>
      <c r="L48" s="110">
        <f t="shared" si="7"/>
        <v>1828</v>
      </c>
      <c r="M48" s="124">
        <f t="shared" si="8"/>
        <v>22</v>
      </c>
      <c r="N48" s="124">
        <v>1810</v>
      </c>
      <c r="O48" s="123">
        <v>3</v>
      </c>
      <c r="P48" s="123">
        <v>173</v>
      </c>
      <c r="Q48" s="123">
        <v>2029</v>
      </c>
      <c r="R48" s="150">
        <f t="shared" si="9"/>
        <v>90.093642188270081</v>
      </c>
      <c r="Y48" s="1"/>
    </row>
    <row r="49" spans="1:25" ht="42" customHeight="1" x14ac:dyDescent="0.15">
      <c r="A49" s="455" t="s">
        <v>27</v>
      </c>
      <c r="B49" s="479"/>
      <c r="C49" s="528"/>
      <c r="D49" s="136">
        <v>27</v>
      </c>
      <c r="E49" s="136">
        <v>17</v>
      </c>
      <c r="F49" s="123">
        <v>745</v>
      </c>
      <c r="G49" s="123">
        <v>105</v>
      </c>
      <c r="H49" s="123">
        <v>516</v>
      </c>
      <c r="I49" s="123">
        <v>10</v>
      </c>
      <c r="J49" s="123">
        <v>122</v>
      </c>
      <c r="K49" s="123">
        <v>3</v>
      </c>
      <c r="L49" s="110">
        <f t="shared" si="7"/>
        <v>1488</v>
      </c>
      <c r="M49" s="124">
        <f t="shared" si="8"/>
        <v>13</v>
      </c>
      <c r="N49" s="124">
        <v>1381</v>
      </c>
      <c r="O49" s="123">
        <v>12</v>
      </c>
      <c r="P49" s="123">
        <v>332</v>
      </c>
      <c r="Q49" s="123">
        <v>1381</v>
      </c>
      <c r="R49" s="150">
        <f t="shared" si="9"/>
        <v>107.74800868935554</v>
      </c>
      <c r="Y49" s="1"/>
    </row>
    <row r="50" spans="1:25" ht="42" customHeight="1" x14ac:dyDescent="0.15">
      <c r="A50" s="455" t="s">
        <v>162</v>
      </c>
      <c r="B50" s="479"/>
      <c r="C50" s="528"/>
      <c r="D50" s="136">
        <v>36</v>
      </c>
      <c r="E50" s="136">
        <v>18</v>
      </c>
      <c r="F50" s="123">
        <v>7</v>
      </c>
      <c r="G50" s="123">
        <v>0</v>
      </c>
      <c r="H50" s="123">
        <v>3150</v>
      </c>
      <c r="I50" s="123">
        <v>4</v>
      </c>
      <c r="J50" s="123">
        <v>445</v>
      </c>
      <c r="K50" s="123">
        <v>8</v>
      </c>
      <c r="L50" s="110">
        <f t="shared" si="7"/>
        <v>3602</v>
      </c>
      <c r="M50" s="124">
        <f t="shared" si="8"/>
        <v>12</v>
      </c>
      <c r="N50" s="124">
        <v>3557</v>
      </c>
      <c r="O50" s="123">
        <v>0</v>
      </c>
      <c r="P50" s="123">
        <v>1333</v>
      </c>
      <c r="Q50" s="123">
        <v>4605</v>
      </c>
      <c r="R50" s="150">
        <f>L50/Q50*100</f>
        <v>78.219326818675356</v>
      </c>
      <c r="Y50" s="1"/>
    </row>
    <row r="51" spans="1:25" ht="42" customHeight="1" x14ac:dyDescent="0.15">
      <c r="A51" s="504" t="s">
        <v>205</v>
      </c>
      <c r="B51" s="479"/>
      <c r="C51" s="479"/>
      <c r="D51" s="209">
        <v>18</v>
      </c>
      <c r="E51" s="209">
        <v>26</v>
      </c>
      <c r="F51" s="127">
        <v>368</v>
      </c>
      <c r="G51" s="127">
        <v>55</v>
      </c>
      <c r="H51" s="127">
        <v>1510</v>
      </c>
      <c r="I51" s="127">
        <v>0</v>
      </c>
      <c r="J51" s="127">
        <v>297</v>
      </c>
      <c r="K51" s="127">
        <v>0</v>
      </c>
      <c r="L51" s="110">
        <f>SUM(F51+G51+H51+J51)</f>
        <v>2230</v>
      </c>
      <c r="M51" s="124">
        <f>SUM(I51+K51)</f>
        <v>0</v>
      </c>
      <c r="N51" s="296">
        <v>2220</v>
      </c>
      <c r="O51" s="123">
        <v>7</v>
      </c>
      <c r="P51" s="123">
        <v>296</v>
      </c>
      <c r="Q51" s="127">
        <v>2206</v>
      </c>
      <c r="R51" s="150">
        <f>L51/Q51*100</f>
        <v>101.08794197642791</v>
      </c>
      <c r="Y51" s="1"/>
    </row>
    <row r="52" spans="1:25" ht="42" customHeight="1" x14ac:dyDescent="0.15">
      <c r="A52" s="455"/>
      <c r="B52" s="479"/>
      <c r="C52" s="528"/>
      <c r="D52" s="140" t="s">
        <v>19</v>
      </c>
      <c r="E52" s="140"/>
      <c r="F52" s="147"/>
      <c r="G52" s="147"/>
      <c r="H52" s="147"/>
      <c r="I52" s="147"/>
      <c r="J52" s="147"/>
      <c r="K52" s="147"/>
      <c r="L52" s="148"/>
      <c r="M52" s="148"/>
      <c r="N52" s="148"/>
      <c r="O52" s="123"/>
      <c r="P52" s="123"/>
      <c r="Q52" s="147"/>
      <c r="R52" s="216"/>
      <c r="Y52" s="1"/>
    </row>
    <row r="53" spans="1:25" ht="42" customHeight="1" x14ac:dyDescent="0.15">
      <c r="A53" s="455"/>
      <c r="B53" s="479"/>
      <c r="C53" s="528"/>
      <c r="D53" s="140"/>
      <c r="E53" s="140"/>
      <c r="F53" s="147"/>
      <c r="G53" s="147"/>
      <c r="H53" s="147"/>
      <c r="I53" s="147"/>
      <c r="J53" s="147"/>
      <c r="K53" s="147"/>
      <c r="L53" s="148"/>
      <c r="M53" s="148"/>
      <c r="N53" s="148"/>
      <c r="O53" s="123"/>
      <c r="P53" s="123"/>
      <c r="Q53" s="147"/>
      <c r="R53" s="216"/>
      <c r="Y53" s="1"/>
    </row>
    <row r="54" spans="1:25" ht="42" customHeight="1" x14ac:dyDescent="0.15">
      <c r="A54" s="455"/>
      <c r="B54" s="479"/>
      <c r="C54" s="528"/>
      <c r="D54" s="140"/>
      <c r="E54" s="140"/>
      <c r="F54" s="147"/>
      <c r="G54" s="147"/>
      <c r="H54" s="147"/>
      <c r="I54" s="147"/>
      <c r="J54" s="147"/>
      <c r="K54" s="147"/>
      <c r="L54" s="148"/>
      <c r="M54" s="148"/>
      <c r="N54" s="148"/>
      <c r="O54" s="123"/>
      <c r="P54" s="123"/>
      <c r="Q54" s="147"/>
      <c r="R54" s="216"/>
      <c r="Y54" s="1"/>
    </row>
    <row r="55" spans="1:25" ht="42" customHeight="1" x14ac:dyDescent="0.15">
      <c r="A55" s="455"/>
      <c r="B55" s="479"/>
      <c r="C55" s="528"/>
      <c r="D55" s="140"/>
      <c r="E55" s="140"/>
      <c r="F55" s="147"/>
      <c r="G55" s="147"/>
      <c r="H55" s="147"/>
      <c r="I55" s="147"/>
      <c r="J55" s="147"/>
      <c r="K55" s="147"/>
      <c r="L55" s="148"/>
      <c r="M55" s="148"/>
      <c r="N55" s="148"/>
      <c r="O55" s="123"/>
      <c r="P55" s="123"/>
      <c r="Q55" s="147"/>
      <c r="R55" s="216"/>
      <c r="Y55" s="1"/>
    </row>
    <row r="56" spans="1:25" ht="42" customHeight="1" x14ac:dyDescent="0.15">
      <c r="A56" s="455"/>
      <c r="B56" s="479"/>
      <c r="C56" s="528"/>
      <c r="D56" s="140"/>
      <c r="E56" s="140"/>
      <c r="F56" s="147" t="s">
        <v>14</v>
      </c>
      <c r="G56" s="147" t="s">
        <v>14</v>
      </c>
      <c r="H56" s="147" t="s">
        <v>14</v>
      </c>
      <c r="I56" s="147"/>
      <c r="J56" s="147" t="s">
        <v>14</v>
      </c>
      <c r="K56" s="147"/>
      <c r="L56" s="148"/>
      <c r="M56" s="148"/>
      <c r="N56" s="148"/>
      <c r="O56" s="123"/>
      <c r="P56" s="123"/>
      <c r="Q56" s="123"/>
      <c r="R56" s="216" t="s">
        <v>14</v>
      </c>
      <c r="Y56" s="1"/>
    </row>
    <row r="57" spans="1:25" ht="42" customHeight="1" x14ac:dyDescent="0.15">
      <c r="A57" s="494" t="s">
        <v>204</v>
      </c>
      <c r="B57" s="524"/>
      <c r="C57" s="525"/>
      <c r="D57" s="137">
        <f t="shared" ref="D57:Q57" si="10">SUM(D37:D51)</f>
        <v>333</v>
      </c>
      <c r="E57" s="137">
        <f t="shared" si="10"/>
        <v>319</v>
      </c>
      <c r="F57" s="128">
        <f t="shared" si="10"/>
        <v>6929</v>
      </c>
      <c r="G57" s="128">
        <f t="shared" si="10"/>
        <v>1090</v>
      </c>
      <c r="H57" s="128">
        <f t="shared" si="10"/>
        <v>17960</v>
      </c>
      <c r="I57" s="128">
        <f t="shared" si="10"/>
        <v>86</v>
      </c>
      <c r="J57" s="128">
        <f t="shared" si="10"/>
        <v>3460</v>
      </c>
      <c r="K57" s="128">
        <f t="shared" si="10"/>
        <v>41</v>
      </c>
      <c r="L57" s="128">
        <f t="shared" si="10"/>
        <v>29439</v>
      </c>
      <c r="M57" s="128">
        <f t="shared" si="10"/>
        <v>127</v>
      </c>
      <c r="N57" s="128">
        <f t="shared" si="10"/>
        <v>24598</v>
      </c>
      <c r="O57" s="128">
        <f t="shared" si="10"/>
        <v>199</v>
      </c>
      <c r="P57" s="128">
        <f t="shared" si="10"/>
        <v>5916</v>
      </c>
      <c r="Q57" s="128">
        <f t="shared" si="10"/>
        <v>30482</v>
      </c>
      <c r="R57" s="153">
        <f>L57/Q57*100</f>
        <v>96.578308509940285</v>
      </c>
      <c r="S57" s="1" t="s">
        <v>78</v>
      </c>
      <c r="Y57" s="1"/>
    </row>
    <row r="58" spans="1:25" ht="42" customHeight="1" x14ac:dyDescent="0.15">
      <c r="A58" s="529" t="s">
        <v>15</v>
      </c>
      <c r="B58" s="531"/>
      <c r="C58" s="532"/>
      <c r="D58" s="58"/>
      <c r="E58" s="58"/>
      <c r="F58" s="117">
        <f t="shared" ref="F58:K58" si="11">F57/$L$57*100</f>
        <v>23.536804918645334</v>
      </c>
      <c r="G58" s="117">
        <f t="shared" si="11"/>
        <v>3.7025714188661305</v>
      </c>
      <c r="H58" s="117">
        <f t="shared" si="11"/>
        <v>61.007507048473109</v>
      </c>
      <c r="I58" s="117">
        <f t="shared" si="11"/>
        <v>0.29212948809402495</v>
      </c>
      <c r="J58" s="117">
        <f t="shared" si="11"/>
        <v>11.753116614015422</v>
      </c>
      <c r="K58" s="117">
        <f t="shared" si="11"/>
        <v>0.13927103502157004</v>
      </c>
      <c r="L58" s="117"/>
      <c r="M58" s="117"/>
      <c r="N58" s="117"/>
      <c r="O58" s="117"/>
      <c r="P58" s="117"/>
      <c r="Q58" s="117"/>
      <c r="R58" s="135"/>
      <c r="Y58" s="1"/>
    </row>
    <row r="59" spans="1:25" ht="42" customHeight="1" x14ac:dyDescent="0.15">
      <c r="A59" s="455" t="s">
        <v>16</v>
      </c>
      <c r="B59" s="479"/>
      <c r="C59" s="528"/>
      <c r="D59" s="58"/>
      <c r="E59" s="58"/>
      <c r="F59" s="117">
        <f>F57/15</f>
        <v>461.93333333333334</v>
      </c>
      <c r="G59" s="117">
        <f t="shared" ref="G59:P59" si="12">G57/15</f>
        <v>72.666666666666671</v>
      </c>
      <c r="H59" s="117">
        <f t="shared" si="12"/>
        <v>1197.3333333333333</v>
      </c>
      <c r="I59" s="117">
        <f t="shared" si="12"/>
        <v>5.7333333333333334</v>
      </c>
      <c r="J59" s="117">
        <f t="shared" si="12"/>
        <v>230.66666666666666</v>
      </c>
      <c r="K59" s="117">
        <f t="shared" si="12"/>
        <v>2.7333333333333334</v>
      </c>
      <c r="L59" s="117">
        <f t="shared" si="12"/>
        <v>1962.6</v>
      </c>
      <c r="M59" s="117">
        <f t="shared" si="12"/>
        <v>8.4666666666666668</v>
      </c>
      <c r="N59" s="117">
        <f t="shared" si="12"/>
        <v>1639.8666666666666</v>
      </c>
      <c r="O59" s="117">
        <f t="shared" si="12"/>
        <v>13.266666666666667</v>
      </c>
      <c r="P59" s="117">
        <f t="shared" si="12"/>
        <v>394.4</v>
      </c>
      <c r="Q59" s="117"/>
      <c r="R59" s="135"/>
      <c r="Y59" s="1"/>
    </row>
    <row r="60" spans="1:25" ht="42" customHeight="1" x14ac:dyDescent="0.15">
      <c r="A60" s="455" t="s">
        <v>17</v>
      </c>
      <c r="B60" s="479"/>
      <c r="C60" s="528"/>
      <c r="D60" s="58"/>
      <c r="E60" s="58"/>
      <c r="F60" s="117">
        <f>F57/$D$57*18</f>
        <v>374.54054054054058</v>
      </c>
      <c r="G60" s="117">
        <f t="shared" ref="G60:O60" si="13">G57/$D$57*18</f>
        <v>58.918918918918919</v>
      </c>
      <c r="H60" s="117">
        <f t="shared" si="13"/>
        <v>970.81081081081084</v>
      </c>
      <c r="I60" s="117">
        <f t="shared" si="13"/>
        <v>4.6486486486486491</v>
      </c>
      <c r="J60" s="117">
        <f t="shared" si="13"/>
        <v>187.02702702702703</v>
      </c>
      <c r="K60" s="117">
        <f t="shared" si="13"/>
        <v>2.2162162162162162</v>
      </c>
      <c r="L60" s="117">
        <f t="shared" si="13"/>
        <v>1591.2972972972973</v>
      </c>
      <c r="M60" s="117">
        <f t="shared" si="13"/>
        <v>6.8648648648648649</v>
      </c>
      <c r="N60" s="117">
        <f t="shared" si="13"/>
        <v>1329.6216216216217</v>
      </c>
      <c r="O60" s="117">
        <f t="shared" si="13"/>
        <v>10.756756756756756</v>
      </c>
      <c r="P60" s="117">
        <f>P57/$D$57*18</f>
        <v>319.7837837837838</v>
      </c>
      <c r="Q60" s="117"/>
      <c r="R60" s="135"/>
      <c r="Y60" s="1"/>
    </row>
    <row r="61" spans="1:25" ht="42" customHeight="1" x14ac:dyDescent="0.15">
      <c r="A61" s="455" t="s">
        <v>18</v>
      </c>
      <c r="B61" s="479"/>
      <c r="C61" s="528"/>
      <c r="D61" s="259">
        <v>333</v>
      </c>
      <c r="E61" s="259">
        <v>337</v>
      </c>
      <c r="F61" s="131">
        <v>7550</v>
      </c>
      <c r="G61" s="131">
        <v>1146</v>
      </c>
      <c r="H61" s="131">
        <v>18368</v>
      </c>
      <c r="I61" s="132">
        <v>24</v>
      </c>
      <c r="J61" s="131">
        <v>3418</v>
      </c>
      <c r="K61" s="132">
        <v>19</v>
      </c>
      <c r="L61" s="183">
        <f>SUM(F61+G61+H61+J61)</f>
        <v>30482</v>
      </c>
      <c r="M61" s="183">
        <f>SUM(I61+K61)</f>
        <v>43</v>
      </c>
      <c r="N61" s="223">
        <v>24619</v>
      </c>
      <c r="O61" s="165">
        <v>204</v>
      </c>
      <c r="P61" s="166">
        <v>6742</v>
      </c>
      <c r="Q61" s="133"/>
      <c r="R61" s="135"/>
      <c r="Y61" s="1"/>
    </row>
    <row r="62" spans="1:25" ht="42" customHeight="1" x14ac:dyDescent="0.15">
      <c r="A62" s="412"/>
      <c r="B62" s="412"/>
      <c r="C62" s="412"/>
      <c r="D62" s="413"/>
      <c r="E62" s="413"/>
      <c r="F62" s="327"/>
      <c r="G62" s="327"/>
      <c r="H62" s="327"/>
      <c r="I62" s="328"/>
      <c r="J62" s="327"/>
      <c r="K62" s="328"/>
      <c r="L62" s="329"/>
      <c r="M62" s="329"/>
      <c r="N62" s="330"/>
      <c r="O62" s="328"/>
      <c r="P62" s="328"/>
      <c r="Q62" s="414"/>
      <c r="R62" s="415"/>
      <c r="Y62" s="1"/>
    </row>
    <row r="63" spans="1:25" ht="34.5" customHeight="1" x14ac:dyDescent="0.2">
      <c r="A63" s="505" t="s">
        <v>298</v>
      </c>
      <c r="B63" s="505"/>
      <c r="C63" s="505"/>
      <c r="D63" s="505"/>
      <c r="E63" s="505"/>
      <c r="F63" s="505"/>
      <c r="G63" s="505"/>
      <c r="H63" s="505"/>
      <c r="I63" s="505"/>
      <c r="J63" s="505"/>
      <c r="K63" s="505"/>
      <c r="L63" s="505"/>
      <c r="M63" s="505"/>
      <c r="N63" s="505"/>
      <c r="O63" s="505"/>
      <c r="P63" s="505"/>
      <c r="Q63" s="505"/>
      <c r="R63" s="74" t="s">
        <v>77</v>
      </c>
      <c r="S63" s="7"/>
      <c r="T63" s="7"/>
      <c r="U63" s="7"/>
      <c r="V63" s="7"/>
      <c r="W63" s="7"/>
      <c r="X63" s="3"/>
      <c r="Y63" s="3"/>
    </row>
    <row r="64" spans="1:25" ht="34.5" customHeight="1" x14ac:dyDescent="0.15">
      <c r="A64" s="17"/>
      <c r="B64" s="12"/>
      <c r="C64" s="30" t="s">
        <v>50</v>
      </c>
      <c r="D64" s="506" t="s">
        <v>82</v>
      </c>
      <c r="E64" s="506" t="s">
        <v>53</v>
      </c>
      <c r="F64" s="512" t="s">
        <v>79</v>
      </c>
      <c r="G64" s="513"/>
      <c r="H64" s="513"/>
      <c r="I64" s="513"/>
      <c r="J64" s="513"/>
      <c r="K64" s="513"/>
      <c r="L64" s="513"/>
      <c r="M64" s="513"/>
      <c r="N64" s="513"/>
      <c r="O64" s="513"/>
      <c r="P64" s="513"/>
      <c r="Q64" s="513"/>
      <c r="R64" s="514"/>
      <c r="Y64" s="1"/>
    </row>
    <row r="65" spans="1:25" ht="34.5" customHeight="1" x14ac:dyDescent="0.15">
      <c r="A65" s="18"/>
      <c r="B65" s="13"/>
      <c r="C65" s="13"/>
      <c r="D65" s="507"/>
      <c r="E65" s="507"/>
      <c r="F65" s="502" t="s">
        <v>0</v>
      </c>
      <c r="G65" s="481"/>
      <c r="H65" s="502" t="s">
        <v>1</v>
      </c>
      <c r="I65" s="503"/>
      <c r="J65" s="503"/>
      <c r="K65" s="481"/>
      <c r="L65" s="37"/>
      <c r="M65" s="510" t="s">
        <v>164</v>
      </c>
      <c r="N65" s="485" t="s">
        <v>170</v>
      </c>
      <c r="O65" s="485" t="s">
        <v>148</v>
      </c>
      <c r="P65" s="485" t="s">
        <v>149</v>
      </c>
      <c r="Q65" s="8"/>
      <c r="R65" s="39"/>
      <c r="Y65" s="1"/>
    </row>
    <row r="66" spans="1:25" ht="39.75" customHeight="1" x14ac:dyDescent="0.15">
      <c r="A66" s="26" t="s">
        <v>56</v>
      </c>
      <c r="B66" s="14"/>
      <c r="C66" s="14"/>
      <c r="D66" s="508"/>
      <c r="E66" s="508"/>
      <c r="F66" s="38" t="s">
        <v>2</v>
      </c>
      <c r="G66" s="38" t="s">
        <v>3</v>
      </c>
      <c r="H66" s="38" t="s">
        <v>2</v>
      </c>
      <c r="I66" s="162" t="s">
        <v>164</v>
      </c>
      <c r="J66" s="38" t="s">
        <v>3</v>
      </c>
      <c r="K66" s="162" t="s">
        <v>164</v>
      </c>
      <c r="L66" s="62" t="s">
        <v>4</v>
      </c>
      <c r="M66" s="511"/>
      <c r="N66" s="515"/>
      <c r="O66" s="515"/>
      <c r="P66" s="515"/>
      <c r="Q66" s="15" t="s">
        <v>5</v>
      </c>
      <c r="R66" s="28" t="s">
        <v>6</v>
      </c>
      <c r="Y66" s="1"/>
    </row>
    <row r="67" spans="1:25" ht="39.75" customHeight="1" x14ac:dyDescent="0.15">
      <c r="A67" s="504" t="s">
        <v>274</v>
      </c>
      <c r="B67" s="456"/>
      <c r="C67" s="457"/>
      <c r="D67" s="136">
        <v>18</v>
      </c>
      <c r="E67" s="136">
        <v>2</v>
      </c>
      <c r="F67" s="123">
        <v>9</v>
      </c>
      <c r="G67" s="123">
        <v>0</v>
      </c>
      <c r="H67" s="123">
        <v>23</v>
      </c>
      <c r="I67" s="123">
        <v>0</v>
      </c>
      <c r="J67" s="123">
        <v>3</v>
      </c>
      <c r="K67" s="123">
        <v>0</v>
      </c>
      <c r="L67" s="110">
        <f>SUM(F67+G67+H67+J67)</f>
        <v>35</v>
      </c>
      <c r="M67" s="124">
        <f>SUM(I67+K67)</f>
        <v>0</v>
      </c>
      <c r="N67" s="124">
        <v>35</v>
      </c>
      <c r="O67" s="123">
        <v>0</v>
      </c>
      <c r="P67" s="123">
        <v>0</v>
      </c>
      <c r="Q67" s="127">
        <v>107</v>
      </c>
      <c r="R67" s="125">
        <f t="shared" ref="R67:R81" si="14">L67/Q67*100</f>
        <v>32.710280373831772</v>
      </c>
      <c r="Y67" s="1"/>
    </row>
    <row r="68" spans="1:25" ht="39.75" customHeight="1" x14ac:dyDescent="0.15">
      <c r="A68" s="455" t="s">
        <v>80</v>
      </c>
      <c r="B68" s="456"/>
      <c r="C68" s="457"/>
      <c r="D68" s="136">
        <v>27</v>
      </c>
      <c r="E68" s="136">
        <v>19</v>
      </c>
      <c r="F68" s="123">
        <v>72</v>
      </c>
      <c r="G68" s="123">
        <v>12</v>
      </c>
      <c r="H68" s="123">
        <v>985</v>
      </c>
      <c r="I68" s="123">
        <v>11</v>
      </c>
      <c r="J68" s="123">
        <v>195</v>
      </c>
      <c r="K68" s="123">
        <v>4</v>
      </c>
      <c r="L68" s="110">
        <f t="shared" ref="L68:L81" si="15">SUM(F68+G68+H68+J68)</f>
        <v>1264</v>
      </c>
      <c r="M68" s="124">
        <f t="shared" ref="M68:M81" si="16">SUM(I68+K68)</f>
        <v>15</v>
      </c>
      <c r="N68" s="124">
        <v>1213</v>
      </c>
      <c r="O68" s="123">
        <v>0</v>
      </c>
      <c r="P68" s="123">
        <v>121</v>
      </c>
      <c r="Q68" s="123">
        <v>1598</v>
      </c>
      <c r="R68" s="125">
        <f t="shared" si="14"/>
        <v>79.098873591989985</v>
      </c>
      <c r="Y68" s="1"/>
    </row>
    <row r="69" spans="1:25" ht="39.75" customHeight="1" x14ac:dyDescent="0.15">
      <c r="A69" s="504" t="s">
        <v>238</v>
      </c>
      <c r="B69" s="456"/>
      <c r="C69" s="457"/>
      <c r="D69" s="136">
        <v>18</v>
      </c>
      <c r="E69" s="136">
        <v>24</v>
      </c>
      <c r="F69" s="123">
        <v>2</v>
      </c>
      <c r="G69" s="123">
        <v>0</v>
      </c>
      <c r="H69" s="123">
        <v>1823</v>
      </c>
      <c r="I69" s="123">
        <v>0</v>
      </c>
      <c r="J69" s="123">
        <v>276</v>
      </c>
      <c r="K69" s="123">
        <v>0</v>
      </c>
      <c r="L69" s="110">
        <f t="shared" si="15"/>
        <v>2101</v>
      </c>
      <c r="M69" s="124">
        <f t="shared" si="16"/>
        <v>0</v>
      </c>
      <c r="N69" s="124">
        <v>2083</v>
      </c>
      <c r="O69" s="123">
        <v>18</v>
      </c>
      <c r="P69" s="123">
        <v>603</v>
      </c>
      <c r="Q69" s="123">
        <v>2777</v>
      </c>
      <c r="R69" s="125">
        <f t="shared" si="14"/>
        <v>75.657184011523228</v>
      </c>
      <c r="Y69" s="1"/>
    </row>
    <row r="70" spans="1:25" ht="39.75" customHeight="1" x14ac:dyDescent="0.15">
      <c r="A70" s="455" t="s">
        <v>30</v>
      </c>
      <c r="B70" s="456"/>
      <c r="C70" s="457"/>
      <c r="D70" s="136">
        <v>18</v>
      </c>
      <c r="E70" s="136">
        <v>28</v>
      </c>
      <c r="F70" s="123">
        <v>1378</v>
      </c>
      <c r="G70" s="123">
        <v>287</v>
      </c>
      <c r="H70" s="123">
        <v>1104</v>
      </c>
      <c r="I70" s="123">
        <v>0</v>
      </c>
      <c r="J70" s="123">
        <v>157</v>
      </c>
      <c r="K70" s="123">
        <v>0</v>
      </c>
      <c r="L70" s="110">
        <f t="shared" si="15"/>
        <v>2926</v>
      </c>
      <c r="M70" s="124">
        <f t="shared" si="16"/>
        <v>0</v>
      </c>
      <c r="N70" s="124">
        <v>1971</v>
      </c>
      <c r="O70" s="123">
        <v>0</v>
      </c>
      <c r="P70" s="123">
        <v>840</v>
      </c>
      <c r="Q70" s="123">
        <v>3133</v>
      </c>
      <c r="R70" s="125">
        <f t="shared" si="14"/>
        <v>93.392914139802102</v>
      </c>
      <c r="Y70" s="1"/>
    </row>
    <row r="71" spans="1:25" ht="39.75" customHeight="1" x14ac:dyDescent="0.15">
      <c r="A71" s="455" t="s">
        <v>31</v>
      </c>
      <c r="B71" s="456"/>
      <c r="C71" s="457"/>
      <c r="D71" s="136">
        <v>18</v>
      </c>
      <c r="E71" s="136">
        <v>22</v>
      </c>
      <c r="F71" s="123">
        <v>269</v>
      </c>
      <c r="G71" s="123">
        <v>34</v>
      </c>
      <c r="H71" s="123">
        <v>1096</v>
      </c>
      <c r="I71" s="123">
        <v>9</v>
      </c>
      <c r="J71" s="123">
        <v>147</v>
      </c>
      <c r="K71" s="123">
        <v>11</v>
      </c>
      <c r="L71" s="110">
        <f t="shared" si="15"/>
        <v>1546</v>
      </c>
      <c r="M71" s="124">
        <f t="shared" si="16"/>
        <v>20</v>
      </c>
      <c r="N71" s="124">
        <v>648</v>
      </c>
      <c r="O71" s="123">
        <v>0</v>
      </c>
      <c r="P71" s="123">
        <v>223</v>
      </c>
      <c r="Q71" s="123">
        <v>1860</v>
      </c>
      <c r="R71" s="125">
        <f t="shared" si="14"/>
        <v>83.118279569892479</v>
      </c>
      <c r="Y71" s="1"/>
    </row>
    <row r="72" spans="1:25" ht="39.75" customHeight="1" x14ac:dyDescent="0.15">
      <c r="A72" s="455" t="s">
        <v>32</v>
      </c>
      <c r="B72" s="456"/>
      <c r="C72" s="457"/>
      <c r="D72" s="136">
        <v>18</v>
      </c>
      <c r="E72" s="136">
        <v>27</v>
      </c>
      <c r="F72" s="123">
        <v>422</v>
      </c>
      <c r="G72" s="123">
        <v>59</v>
      </c>
      <c r="H72" s="123">
        <v>1324</v>
      </c>
      <c r="I72" s="123">
        <v>0</v>
      </c>
      <c r="J72" s="123">
        <v>358</v>
      </c>
      <c r="K72" s="123">
        <v>0</v>
      </c>
      <c r="L72" s="110">
        <f t="shared" si="15"/>
        <v>2163</v>
      </c>
      <c r="M72" s="124">
        <f t="shared" si="16"/>
        <v>0</v>
      </c>
      <c r="N72" s="124">
        <v>1995</v>
      </c>
      <c r="O72" s="123">
        <v>102</v>
      </c>
      <c r="P72" s="123">
        <v>626</v>
      </c>
      <c r="Q72" s="123">
        <v>2552</v>
      </c>
      <c r="R72" s="125">
        <f t="shared" si="14"/>
        <v>84.757053291536053</v>
      </c>
      <c r="Y72" s="1"/>
    </row>
    <row r="73" spans="1:25" ht="39.75" customHeight="1" x14ac:dyDescent="0.15">
      <c r="A73" s="455" t="s">
        <v>33</v>
      </c>
      <c r="B73" s="479"/>
      <c r="C73" s="528"/>
      <c r="D73" s="136">
        <v>27</v>
      </c>
      <c r="E73" s="136">
        <v>29</v>
      </c>
      <c r="F73" s="123">
        <v>1435</v>
      </c>
      <c r="G73" s="123">
        <v>191</v>
      </c>
      <c r="H73" s="123">
        <v>1190</v>
      </c>
      <c r="I73" s="123">
        <v>7</v>
      </c>
      <c r="J73" s="123">
        <v>223</v>
      </c>
      <c r="K73" s="123">
        <v>1</v>
      </c>
      <c r="L73" s="110">
        <f t="shared" si="15"/>
        <v>3039</v>
      </c>
      <c r="M73" s="124">
        <f t="shared" si="16"/>
        <v>8</v>
      </c>
      <c r="N73" s="423">
        <v>2471</v>
      </c>
      <c r="O73" s="401">
        <v>61</v>
      </c>
      <c r="P73" s="401">
        <v>528</v>
      </c>
      <c r="Q73" s="123">
        <v>3034</v>
      </c>
      <c r="R73" s="125">
        <f t="shared" si="14"/>
        <v>100.16479894528676</v>
      </c>
      <c r="Y73" s="1"/>
    </row>
    <row r="74" spans="1:25" ht="39.75" customHeight="1" x14ac:dyDescent="0.15">
      <c r="A74" s="455" t="s">
        <v>34</v>
      </c>
      <c r="B74" s="456"/>
      <c r="C74" s="457"/>
      <c r="D74" s="136">
        <v>27</v>
      </c>
      <c r="E74" s="136">
        <v>28</v>
      </c>
      <c r="F74" s="123">
        <v>1679</v>
      </c>
      <c r="G74" s="123">
        <v>231</v>
      </c>
      <c r="H74" s="123">
        <v>2101</v>
      </c>
      <c r="I74" s="123">
        <v>16</v>
      </c>
      <c r="J74" s="123">
        <v>414</v>
      </c>
      <c r="K74" s="123">
        <v>22</v>
      </c>
      <c r="L74" s="110">
        <f t="shared" si="15"/>
        <v>4425</v>
      </c>
      <c r="M74" s="124">
        <f t="shared" si="16"/>
        <v>38</v>
      </c>
      <c r="N74" s="124">
        <v>2842</v>
      </c>
      <c r="O74" s="123">
        <v>75</v>
      </c>
      <c r="P74" s="123">
        <v>1170</v>
      </c>
      <c r="Q74" s="123">
        <v>4673</v>
      </c>
      <c r="R74" s="125">
        <f t="shared" si="14"/>
        <v>94.692916755831362</v>
      </c>
      <c r="Y74" s="1"/>
    </row>
    <row r="75" spans="1:25" ht="39.75" customHeight="1" x14ac:dyDescent="0.15">
      <c r="A75" s="455" t="s">
        <v>35</v>
      </c>
      <c r="B75" s="456"/>
      <c r="C75" s="457"/>
      <c r="D75" s="136">
        <v>18</v>
      </c>
      <c r="E75" s="136">
        <v>24</v>
      </c>
      <c r="F75" s="123">
        <v>133</v>
      </c>
      <c r="G75" s="123">
        <v>1</v>
      </c>
      <c r="H75" s="123">
        <v>1182</v>
      </c>
      <c r="I75" s="123">
        <v>1</v>
      </c>
      <c r="J75" s="123">
        <v>264</v>
      </c>
      <c r="K75" s="123">
        <v>0</v>
      </c>
      <c r="L75" s="110">
        <f>SUM(F75+G75+H75+J75)</f>
        <v>1580</v>
      </c>
      <c r="M75" s="124">
        <f t="shared" si="16"/>
        <v>1</v>
      </c>
      <c r="N75" s="124">
        <v>0</v>
      </c>
      <c r="O75" s="123">
        <v>0</v>
      </c>
      <c r="P75" s="401">
        <v>224</v>
      </c>
      <c r="Q75" s="123">
        <v>1825</v>
      </c>
      <c r="R75" s="125">
        <f t="shared" si="14"/>
        <v>86.575342465753423</v>
      </c>
      <c r="Y75" s="1"/>
    </row>
    <row r="76" spans="1:25" ht="39.75" customHeight="1" x14ac:dyDescent="0.15">
      <c r="A76" s="455" t="s">
        <v>49</v>
      </c>
      <c r="B76" s="456"/>
      <c r="C76" s="457"/>
      <c r="D76" s="136">
        <v>18</v>
      </c>
      <c r="E76" s="136">
        <v>27</v>
      </c>
      <c r="F76" s="123">
        <v>194</v>
      </c>
      <c r="G76" s="123">
        <v>16</v>
      </c>
      <c r="H76" s="123">
        <v>1400</v>
      </c>
      <c r="I76" s="123">
        <v>0</v>
      </c>
      <c r="J76" s="123">
        <v>201</v>
      </c>
      <c r="K76" s="123">
        <v>0</v>
      </c>
      <c r="L76" s="110">
        <f t="shared" si="15"/>
        <v>1811</v>
      </c>
      <c r="M76" s="124">
        <f t="shared" si="16"/>
        <v>0</v>
      </c>
      <c r="N76" s="124">
        <v>472</v>
      </c>
      <c r="O76" s="123">
        <v>0</v>
      </c>
      <c r="P76" s="123">
        <v>292</v>
      </c>
      <c r="Q76" s="123">
        <v>2363</v>
      </c>
      <c r="R76" s="125">
        <f t="shared" si="14"/>
        <v>76.639864578925099</v>
      </c>
      <c r="Y76" s="1"/>
    </row>
    <row r="77" spans="1:25" ht="39.75" customHeight="1" x14ac:dyDescent="0.15">
      <c r="A77" s="455" t="s">
        <v>36</v>
      </c>
      <c r="B77" s="456"/>
      <c r="C77" s="457"/>
      <c r="D77" s="136">
        <v>18</v>
      </c>
      <c r="E77" s="136">
        <v>27</v>
      </c>
      <c r="F77" s="123">
        <v>1606</v>
      </c>
      <c r="G77" s="123">
        <v>194</v>
      </c>
      <c r="H77" s="123">
        <v>1530</v>
      </c>
      <c r="I77" s="123">
        <v>5</v>
      </c>
      <c r="J77" s="123">
        <v>236</v>
      </c>
      <c r="K77" s="123">
        <v>4</v>
      </c>
      <c r="L77" s="110">
        <f t="shared" si="15"/>
        <v>3566</v>
      </c>
      <c r="M77" s="124">
        <f t="shared" si="16"/>
        <v>9</v>
      </c>
      <c r="N77" s="124">
        <v>2494</v>
      </c>
      <c r="O77" s="123">
        <v>53</v>
      </c>
      <c r="P77" s="123">
        <v>1130</v>
      </c>
      <c r="Q77" s="123">
        <v>4044</v>
      </c>
      <c r="R77" s="125">
        <f t="shared" si="14"/>
        <v>88.180019782393671</v>
      </c>
      <c r="Y77" s="1"/>
    </row>
    <row r="78" spans="1:25" ht="39.75" customHeight="1" x14ac:dyDescent="0.15">
      <c r="A78" s="455" t="s">
        <v>84</v>
      </c>
      <c r="B78" s="456"/>
      <c r="C78" s="457"/>
      <c r="D78" s="136">
        <v>18</v>
      </c>
      <c r="E78" s="136">
        <v>28</v>
      </c>
      <c r="F78" s="123">
        <v>1275</v>
      </c>
      <c r="G78" s="123">
        <v>199</v>
      </c>
      <c r="H78" s="123">
        <v>1792</v>
      </c>
      <c r="I78" s="123">
        <v>0</v>
      </c>
      <c r="J78" s="123">
        <v>334</v>
      </c>
      <c r="K78" s="123">
        <v>0</v>
      </c>
      <c r="L78" s="110">
        <f t="shared" si="15"/>
        <v>3600</v>
      </c>
      <c r="M78" s="124">
        <f t="shared" si="16"/>
        <v>0</v>
      </c>
      <c r="N78" s="423">
        <v>2782</v>
      </c>
      <c r="O78" s="123">
        <v>75</v>
      </c>
      <c r="P78" s="123">
        <v>1415</v>
      </c>
      <c r="Q78" s="123">
        <v>4024</v>
      </c>
      <c r="R78" s="125">
        <f t="shared" si="14"/>
        <v>89.463220675944328</v>
      </c>
      <c r="Y78" s="1"/>
    </row>
    <row r="79" spans="1:25" ht="39.75" customHeight="1" x14ac:dyDescent="0.15">
      <c r="A79" s="455" t="s">
        <v>235</v>
      </c>
      <c r="B79" s="456"/>
      <c r="C79" s="457"/>
      <c r="D79" s="136">
        <v>18</v>
      </c>
      <c r="E79" s="136">
        <v>29</v>
      </c>
      <c r="F79" s="123">
        <v>511</v>
      </c>
      <c r="G79" s="123">
        <v>72</v>
      </c>
      <c r="H79" s="123">
        <v>2467</v>
      </c>
      <c r="I79" s="123">
        <v>0</v>
      </c>
      <c r="J79" s="123">
        <v>489</v>
      </c>
      <c r="K79" s="123">
        <v>0</v>
      </c>
      <c r="L79" s="110">
        <f t="shared" si="15"/>
        <v>3539</v>
      </c>
      <c r="M79" s="124">
        <f t="shared" si="16"/>
        <v>0</v>
      </c>
      <c r="N79" s="124">
        <v>3336</v>
      </c>
      <c r="O79" s="123">
        <v>20</v>
      </c>
      <c r="P79" s="123">
        <v>498</v>
      </c>
      <c r="Q79" s="123">
        <v>3617</v>
      </c>
      <c r="R79" s="125">
        <f t="shared" si="14"/>
        <v>97.843516726568978</v>
      </c>
      <c r="Y79" s="1"/>
    </row>
    <row r="80" spans="1:25" ht="39.75" customHeight="1" x14ac:dyDescent="0.15">
      <c r="A80" s="455" t="s">
        <v>120</v>
      </c>
      <c r="B80" s="456"/>
      <c r="C80" s="457"/>
      <c r="D80" s="136">
        <v>18</v>
      </c>
      <c r="E80" s="136">
        <v>23</v>
      </c>
      <c r="F80" s="123">
        <v>282</v>
      </c>
      <c r="G80" s="123">
        <v>29</v>
      </c>
      <c r="H80" s="123">
        <v>1239</v>
      </c>
      <c r="I80" s="123">
        <v>1</v>
      </c>
      <c r="J80" s="123">
        <v>204</v>
      </c>
      <c r="K80" s="123">
        <v>4</v>
      </c>
      <c r="L80" s="110">
        <f t="shared" si="15"/>
        <v>1754</v>
      </c>
      <c r="M80" s="124">
        <f t="shared" si="16"/>
        <v>5</v>
      </c>
      <c r="N80" s="124">
        <v>1624</v>
      </c>
      <c r="O80" s="123">
        <v>28</v>
      </c>
      <c r="P80" s="123">
        <v>236</v>
      </c>
      <c r="Q80" s="123">
        <v>2405</v>
      </c>
      <c r="R80" s="125">
        <f t="shared" si="14"/>
        <v>72.931392931392935</v>
      </c>
      <c r="Y80" s="1"/>
    </row>
    <row r="81" spans="1:25" ht="39.75" customHeight="1" x14ac:dyDescent="0.15">
      <c r="A81" s="455" t="s">
        <v>201</v>
      </c>
      <c r="B81" s="456"/>
      <c r="C81" s="457"/>
      <c r="D81" s="136">
        <v>27</v>
      </c>
      <c r="E81" s="136">
        <v>29</v>
      </c>
      <c r="F81" s="123">
        <v>497</v>
      </c>
      <c r="G81" s="123">
        <v>75</v>
      </c>
      <c r="H81" s="123">
        <v>3999</v>
      </c>
      <c r="I81" s="123">
        <v>0</v>
      </c>
      <c r="J81" s="123">
        <v>512</v>
      </c>
      <c r="K81" s="123">
        <v>0</v>
      </c>
      <c r="L81" s="110">
        <f t="shared" si="15"/>
        <v>5083</v>
      </c>
      <c r="M81" s="124">
        <f t="shared" si="16"/>
        <v>0</v>
      </c>
      <c r="N81" s="124">
        <v>4208</v>
      </c>
      <c r="O81" s="123">
        <v>32</v>
      </c>
      <c r="P81" s="123">
        <v>1127</v>
      </c>
      <c r="Q81" s="123">
        <v>5727</v>
      </c>
      <c r="R81" s="125">
        <f t="shared" si="14"/>
        <v>88.755020080321287</v>
      </c>
      <c r="Y81" s="1"/>
    </row>
    <row r="82" spans="1:25" ht="39.75" customHeight="1" x14ac:dyDescent="0.15">
      <c r="A82" s="455"/>
      <c r="B82" s="479"/>
      <c r="C82" s="528"/>
      <c r="D82" s="136"/>
      <c r="E82" s="136"/>
      <c r="F82" s="123"/>
      <c r="G82" s="123"/>
      <c r="H82" s="123"/>
      <c r="I82" s="123"/>
      <c r="J82" s="123"/>
      <c r="K82" s="123"/>
      <c r="L82" s="110"/>
      <c r="M82" s="110"/>
      <c r="N82" s="110"/>
      <c r="O82" s="123"/>
      <c r="P82" s="123"/>
      <c r="Q82" s="147"/>
      <c r="R82" s="125"/>
      <c r="Y82" s="1"/>
    </row>
    <row r="83" spans="1:25" ht="39.75" customHeight="1" x14ac:dyDescent="0.15">
      <c r="A83" s="455"/>
      <c r="B83" s="479"/>
      <c r="C83" s="528"/>
      <c r="D83" s="136"/>
      <c r="E83" s="136"/>
      <c r="F83" s="123"/>
      <c r="G83" s="123"/>
      <c r="H83" s="123"/>
      <c r="I83" s="123"/>
      <c r="J83" s="123"/>
      <c r="K83" s="123"/>
      <c r="L83" s="110"/>
      <c r="M83" s="110"/>
      <c r="N83" s="110"/>
      <c r="O83" s="123"/>
      <c r="P83" s="123"/>
      <c r="Q83" s="147"/>
      <c r="R83" s="125"/>
      <c r="Y83" s="1"/>
    </row>
    <row r="84" spans="1:25" ht="39.75" customHeight="1" x14ac:dyDescent="0.15">
      <c r="A84" s="455"/>
      <c r="B84" s="479"/>
      <c r="C84" s="528"/>
      <c r="D84" s="136"/>
      <c r="E84" s="136"/>
      <c r="F84" s="123"/>
      <c r="G84" s="123"/>
      <c r="H84" s="123"/>
      <c r="I84" s="123"/>
      <c r="J84" s="123"/>
      <c r="K84" s="123"/>
      <c r="L84" s="110"/>
      <c r="M84" s="110"/>
      <c r="N84" s="110"/>
      <c r="O84" s="123"/>
      <c r="P84" s="123"/>
      <c r="Q84" s="147"/>
      <c r="R84" s="125"/>
      <c r="Y84" s="1"/>
    </row>
    <row r="85" spans="1:25" ht="39.75" customHeight="1" x14ac:dyDescent="0.15">
      <c r="A85" s="455"/>
      <c r="B85" s="479"/>
      <c r="C85" s="528"/>
      <c r="D85" s="136"/>
      <c r="E85" s="136"/>
      <c r="F85" s="123"/>
      <c r="G85" s="123"/>
      <c r="H85" s="123"/>
      <c r="I85" s="123"/>
      <c r="J85" s="123"/>
      <c r="K85" s="123"/>
      <c r="L85" s="110"/>
      <c r="M85" s="110"/>
      <c r="N85" s="110"/>
      <c r="O85" s="123"/>
      <c r="P85" s="123"/>
      <c r="Q85" s="147"/>
      <c r="R85" s="125"/>
      <c r="Y85" s="1"/>
    </row>
    <row r="86" spans="1:25" ht="39.75" customHeight="1" x14ac:dyDescent="0.15">
      <c r="A86" s="494" t="s">
        <v>275</v>
      </c>
      <c r="B86" s="495"/>
      <c r="C86" s="496"/>
      <c r="D86" s="137">
        <f t="shared" ref="D86:Q86" si="17">SUM(D67:D81)</f>
        <v>306</v>
      </c>
      <c r="E86" s="137">
        <f t="shared" si="17"/>
        <v>366</v>
      </c>
      <c r="F86" s="128">
        <f t="shared" si="17"/>
        <v>9764</v>
      </c>
      <c r="G86" s="128">
        <f t="shared" si="17"/>
        <v>1400</v>
      </c>
      <c r="H86" s="128">
        <f t="shared" si="17"/>
        <v>23255</v>
      </c>
      <c r="I86" s="128">
        <f t="shared" si="17"/>
        <v>50</v>
      </c>
      <c r="J86" s="128">
        <f t="shared" si="17"/>
        <v>4013</v>
      </c>
      <c r="K86" s="128">
        <f t="shared" si="17"/>
        <v>46</v>
      </c>
      <c r="L86" s="128">
        <f t="shared" si="17"/>
        <v>38432</v>
      </c>
      <c r="M86" s="128">
        <f t="shared" si="17"/>
        <v>96</v>
      </c>
      <c r="N86" s="128">
        <f t="shared" si="17"/>
        <v>28174</v>
      </c>
      <c r="O86" s="128">
        <f t="shared" si="17"/>
        <v>464</v>
      </c>
      <c r="P86" s="128">
        <f t="shared" si="17"/>
        <v>9033</v>
      </c>
      <c r="Q86" s="128">
        <f t="shared" si="17"/>
        <v>43739</v>
      </c>
      <c r="R86" s="129">
        <f>L86/Q86*100</f>
        <v>87.866663618281166</v>
      </c>
      <c r="S86" s="1" t="s">
        <v>72</v>
      </c>
      <c r="Y86" s="1"/>
    </row>
    <row r="87" spans="1:25" ht="39.75" customHeight="1" x14ac:dyDescent="0.15">
      <c r="A87" s="509" t="s">
        <v>15</v>
      </c>
      <c r="B87" s="468"/>
      <c r="C87" s="501"/>
      <c r="D87" s="9"/>
      <c r="E87" s="9"/>
      <c r="F87" s="117">
        <f t="shared" ref="F87:K87" si="18">F86/$L$86*100</f>
        <v>25.405911740216485</v>
      </c>
      <c r="G87" s="117">
        <f t="shared" si="18"/>
        <v>3.6427976686094916</v>
      </c>
      <c r="H87" s="117">
        <f t="shared" si="18"/>
        <v>60.509471273938388</v>
      </c>
      <c r="I87" s="117">
        <f t="shared" si="18"/>
        <v>0.13009991673605328</v>
      </c>
      <c r="J87" s="117">
        <f t="shared" si="18"/>
        <v>10.441819317235637</v>
      </c>
      <c r="K87" s="117">
        <f t="shared" si="18"/>
        <v>0.11969192339716901</v>
      </c>
      <c r="L87" s="117"/>
      <c r="M87" s="117"/>
      <c r="N87" s="117"/>
      <c r="O87" s="117"/>
      <c r="P87" s="117"/>
      <c r="Q87" s="110" t="s">
        <v>78</v>
      </c>
      <c r="R87" s="125"/>
      <c r="Y87" s="1"/>
    </row>
    <row r="88" spans="1:25" ht="39.75" customHeight="1" x14ac:dyDescent="0.15">
      <c r="A88" s="487" t="s">
        <v>16</v>
      </c>
      <c r="B88" s="488"/>
      <c r="C88" s="489"/>
      <c r="D88" s="9"/>
      <c r="E88" s="9"/>
      <c r="F88" s="117">
        <f>F86/15</f>
        <v>650.93333333333328</v>
      </c>
      <c r="G88" s="117">
        <f t="shared" ref="G88:P88" si="19">G86/15</f>
        <v>93.333333333333329</v>
      </c>
      <c r="H88" s="117">
        <f t="shared" si="19"/>
        <v>1550.3333333333333</v>
      </c>
      <c r="I88" s="117">
        <f t="shared" si="19"/>
        <v>3.3333333333333335</v>
      </c>
      <c r="J88" s="117">
        <f t="shared" si="19"/>
        <v>267.53333333333336</v>
      </c>
      <c r="K88" s="117">
        <f t="shared" si="19"/>
        <v>3.0666666666666669</v>
      </c>
      <c r="L88" s="117">
        <f t="shared" si="19"/>
        <v>2562.1333333333332</v>
      </c>
      <c r="M88" s="117">
        <f t="shared" si="19"/>
        <v>6.4</v>
      </c>
      <c r="N88" s="117">
        <f t="shared" si="19"/>
        <v>1878.2666666666667</v>
      </c>
      <c r="O88" s="117">
        <f t="shared" si="19"/>
        <v>30.933333333333334</v>
      </c>
      <c r="P88" s="117">
        <f t="shared" si="19"/>
        <v>602.20000000000005</v>
      </c>
      <c r="Q88" s="110"/>
      <c r="R88" s="125"/>
      <c r="Y88" s="1"/>
    </row>
    <row r="89" spans="1:25" ht="39.75" customHeight="1" x14ac:dyDescent="0.15">
      <c r="A89" s="487" t="s">
        <v>17</v>
      </c>
      <c r="B89" s="488"/>
      <c r="C89" s="489"/>
      <c r="D89" s="9"/>
      <c r="E89" s="9"/>
      <c r="F89" s="117">
        <f>F86/$D$86*18</f>
        <v>574.35294117647061</v>
      </c>
      <c r="G89" s="117">
        <f t="shared" ref="G89:N89" si="20">G86/$D$86*18</f>
        <v>82.35294117647058</v>
      </c>
      <c r="H89" s="117">
        <f t="shared" si="20"/>
        <v>1367.9411764705883</v>
      </c>
      <c r="I89" s="117">
        <f t="shared" si="20"/>
        <v>2.9411764705882355</v>
      </c>
      <c r="J89" s="117">
        <f t="shared" si="20"/>
        <v>236.05882352941177</v>
      </c>
      <c r="K89" s="117">
        <f t="shared" si="20"/>
        <v>2.7058823529411762</v>
      </c>
      <c r="L89" s="117">
        <f t="shared" si="20"/>
        <v>2260.705882352941</v>
      </c>
      <c r="M89" s="117">
        <f t="shared" si="20"/>
        <v>5.6470588235294112</v>
      </c>
      <c r="N89" s="117">
        <f t="shared" si="20"/>
        <v>1657.2941176470588</v>
      </c>
      <c r="O89" s="117">
        <f>O86/$D$86*18</f>
        <v>27.294117647058822</v>
      </c>
      <c r="P89" s="117">
        <f>P86/$D$86*18</f>
        <v>531.35294117647061</v>
      </c>
      <c r="Q89" s="110"/>
      <c r="R89" s="125"/>
      <c r="Y89" s="1"/>
    </row>
    <row r="90" spans="1:25" ht="39.75" customHeight="1" x14ac:dyDescent="0.15">
      <c r="A90" s="487" t="s">
        <v>18</v>
      </c>
      <c r="B90" s="488"/>
      <c r="C90" s="489"/>
      <c r="D90" s="370">
        <v>306</v>
      </c>
      <c r="E90" s="370">
        <v>365</v>
      </c>
      <c r="F90" s="356">
        <v>10779</v>
      </c>
      <c r="G90" s="356">
        <v>1552</v>
      </c>
      <c r="H90" s="356">
        <v>26642</v>
      </c>
      <c r="I90" s="357">
        <v>63</v>
      </c>
      <c r="J90" s="356">
        <v>4766</v>
      </c>
      <c r="K90" s="357">
        <v>34</v>
      </c>
      <c r="L90" s="358">
        <f>SUM(F90+G90+H90+J90)</f>
        <v>43739</v>
      </c>
      <c r="M90" s="358">
        <f>SUM(I90+K90)</f>
        <v>97</v>
      </c>
      <c r="N90" s="359">
        <v>32342</v>
      </c>
      <c r="O90" s="360">
        <v>515</v>
      </c>
      <c r="P90" s="361">
        <v>10310</v>
      </c>
      <c r="Q90" s="371"/>
      <c r="R90" s="150"/>
      <c r="Y90" s="1"/>
    </row>
    <row r="91" spans="1:25" ht="39.75" customHeight="1" x14ac:dyDescent="0.15">
      <c r="A91" s="458"/>
      <c r="B91" s="459"/>
      <c r="C91" s="459"/>
      <c r="D91" s="459"/>
      <c r="E91" s="459"/>
      <c r="F91" s="459"/>
      <c r="G91" s="459"/>
      <c r="H91" s="459"/>
      <c r="I91" s="459"/>
      <c r="J91" s="459"/>
      <c r="K91" s="459"/>
      <c r="L91" s="459"/>
      <c r="M91" s="459"/>
      <c r="N91" s="459"/>
      <c r="O91" s="459"/>
      <c r="P91" s="459"/>
      <c r="Q91" s="459"/>
      <c r="R91" s="459"/>
      <c r="Y91" s="1"/>
    </row>
    <row r="92" spans="1:25" ht="36" customHeight="1" x14ac:dyDescent="0.2">
      <c r="A92" s="505" t="s">
        <v>299</v>
      </c>
      <c r="B92" s="505"/>
      <c r="C92" s="505"/>
      <c r="D92" s="505"/>
      <c r="E92" s="505"/>
      <c r="F92" s="505"/>
      <c r="G92" s="505"/>
      <c r="H92" s="505"/>
      <c r="I92" s="505"/>
      <c r="J92" s="505"/>
      <c r="K92" s="505"/>
      <c r="L92" s="505"/>
      <c r="M92" s="505"/>
      <c r="N92" s="505"/>
      <c r="O92" s="505"/>
      <c r="P92" s="505"/>
      <c r="Q92" s="505"/>
      <c r="R92" s="74" t="s">
        <v>77</v>
      </c>
      <c r="S92" s="7"/>
      <c r="T92" s="7"/>
      <c r="U92" s="7"/>
      <c r="V92" s="7"/>
      <c r="W92" s="7"/>
      <c r="X92" s="3"/>
      <c r="Y92" s="3"/>
    </row>
    <row r="93" spans="1:25" ht="35.25" customHeight="1" x14ac:dyDescent="0.15">
      <c r="A93" s="17"/>
      <c r="B93" s="12"/>
      <c r="C93" s="30" t="s">
        <v>50</v>
      </c>
      <c r="D93" s="506" t="s">
        <v>82</v>
      </c>
      <c r="E93" s="506" t="s">
        <v>53</v>
      </c>
      <c r="F93" s="512" t="s">
        <v>79</v>
      </c>
      <c r="G93" s="513"/>
      <c r="H93" s="513"/>
      <c r="I93" s="513"/>
      <c r="J93" s="513"/>
      <c r="K93" s="513"/>
      <c r="L93" s="513"/>
      <c r="M93" s="513"/>
      <c r="N93" s="513"/>
      <c r="O93" s="513"/>
      <c r="P93" s="513"/>
      <c r="Q93" s="513"/>
      <c r="R93" s="514"/>
      <c r="Y93" s="1"/>
    </row>
    <row r="94" spans="1:25" ht="35.25" customHeight="1" x14ac:dyDescent="0.15">
      <c r="A94" s="18"/>
      <c r="B94" s="13"/>
      <c r="C94" s="13"/>
      <c r="D94" s="507"/>
      <c r="E94" s="507"/>
      <c r="F94" s="502" t="s">
        <v>0</v>
      </c>
      <c r="G94" s="481"/>
      <c r="H94" s="502" t="s">
        <v>1</v>
      </c>
      <c r="I94" s="503"/>
      <c r="J94" s="503"/>
      <c r="K94" s="481"/>
      <c r="L94" s="37"/>
      <c r="M94" s="510" t="s">
        <v>164</v>
      </c>
      <c r="N94" s="485" t="s">
        <v>170</v>
      </c>
      <c r="O94" s="485" t="s">
        <v>148</v>
      </c>
      <c r="P94" s="485" t="s">
        <v>149</v>
      </c>
      <c r="Q94" s="8"/>
      <c r="R94" s="39"/>
      <c r="Y94" s="1"/>
    </row>
    <row r="95" spans="1:25" ht="35.25" customHeight="1" x14ac:dyDescent="0.15">
      <c r="A95" s="26" t="s">
        <v>56</v>
      </c>
      <c r="B95" s="14"/>
      <c r="C95" s="14"/>
      <c r="D95" s="508"/>
      <c r="E95" s="508"/>
      <c r="F95" s="38" t="s">
        <v>2</v>
      </c>
      <c r="G95" s="38" t="s">
        <v>3</v>
      </c>
      <c r="H95" s="38" t="s">
        <v>2</v>
      </c>
      <c r="I95" s="162" t="s">
        <v>164</v>
      </c>
      <c r="J95" s="38" t="s">
        <v>3</v>
      </c>
      <c r="K95" s="162" t="s">
        <v>164</v>
      </c>
      <c r="L95" s="62" t="s">
        <v>4</v>
      </c>
      <c r="M95" s="511"/>
      <c r="N95" s="515"/>
      <c r="O95" s="515"/>
      <c r="P95" s="515"/>
      <c r="Q95" s="15" t="s">
        <v>5</v>
      </c>
      <c r="R95" s="28" t="s">
        <v>6</v>
      </c>
      <c r="Y95" s="1"/>
    </row>
    <row r="96" spans="1:25" ht="37.5" customHeight="1" x14ac:dyDescent="0.15">
      <c r="A96" s="504" t="s">
        <v>190</v>
      </c>
      <c r="B96" s="456"/>
      <c r="C96" s="457"/>
      <c r="D96" s="136">
        <v>18</v>
      </c>
      <c r="E96" s="136">
        <v>27</v>
      </c>
      <c r="F96" s="123">
        <v>1338</v>
      </c>
      <c r="G96" s="123">
        <v>229</v>
      </c>
      <c r="H96" s="123">
        <v>939</v>
      </c>
      <c r="I96" s="123">
        <v>1</v>
      </c>
      <c r="J96" s="123">
        <v>93</v>
      </c>
      <c r="K96" s="123">
        <v>1</v>
      </c>
      <c r="L96" s="110">
        <f>SUM(F96+G96+H96+J96)</f>
        <v>2599</v>
      </c>
      <c r="M96" s="124">
        <f>SUM(I96+K96)</f>
        <v>2</v>
      </c>
      <c r="N96" s="124">
        <v>2106</v>
      </c>
      <c r="O96" s="123">
        <v>0</v>
      </c>
      <c r="P96" s="123">
        <v>763</v>
      </c>
      <c r="Q96" s="123">
        <v>3054</v>
      </c>
      <c r="R96" s="125">
        <f t="shared" ref="R96:R113" si="21">L96/Q96*100</f>
        <v>85.101506221349055</v>
      </c>
      <c r="Y96" s="1"/>
    </row>
    <row r="97" spans="1:25" ht="37.5" customHeight="1" x14ac:dyDescent="0.15">
      <c r="A97" s="504" t="s">
        <v>59</v>
      </c>
      <c r="B97" s="456"/>
      <c r="C97" s="457"/>
      <c r="D97" s="136">
        <v>18</v>
      </c>
      <c r="E97" s="136">
        <v>28</v>
      </c>
      <c r="F97" s="123">
        <v>823</v>
      </c>
      <c r="G97" s="123">
        <v>36</v>
      </c>
      <c r="H97" s="123">
        <v>2664</v>
      </c>
      <c r="I97" s="123">
        <v>0</v>
      </c>
      <c r="J97" s="123">
        <v>267</v>
      </c>
      <c r="K97" s="123">
        <v>0</v>
      </c>
      <c r="L97" s="110">
        <f t="shared" ref="L97:L113" si="22">SUM(F97+G97+H97+J97)</f>
        <v>3790</v>
      </c>
      <c r="M97" s="124">
        <f t="shared" ref="M97:M113" si="23">SUM(I97+K97)</f>
        <v>0</v>
      </c>
      <c r="N97" s="124">
        <v>3733</v>
      </c>
      <c r="O97" s="123">
        <v>4</v>
      </c>
      <c r="P97" s="123">
        <v>1071</v>
      </c>
      <c r="Q97" s="123">
        <v>3847</v>
      </c>
      <c r="R97" s="125">
        <f t="shared" si="21"/>
        <v>98.518325968286973</v>
      </c>
      <c r="Y97" s="1"/>
    </row>
    <row r="98" spans="1:25" ht="37.5" customHeight="1" x14ac:dyDescent="0.15">
      <c r="A98" s="455" t="s">
        <v>92</v>
      </c>
      <c r="B98" s="456"/>
      <c r="C98" s="457"/>
      <c r="D98" s="136">
        <v>36</v>
      </c>
      <c r="E98" s="136">
        <v>29</v>
      </c>
      <c r="F98" s="123">
        <v>1623</v>
      </c>
      <c r="G98" s="123">
        <v>242</v>
      </c>
      <c r="H98" s="123">
        <v>1614</v>
      </c>
      <c r="I98" s="123">
        <v>1</v>
      </c>
      <c r="J98" s="123">
        <v>428</v>
      </c>
      <c r="K98" s="123">
        <v>0</v>
      </c>
      <c r="L98" s="110">
        <f t="shared" si="22"/>
        <v>3907</v>
      </c>
      <c r="M98" s="124">
        <f t="shared" si="23"/>
        <v>1</v>
      </c>
      <c r="N98" s="124">
        <v>1111</v>
      </c>
      <c r="O98" s="123">
        <v>0</v>
      </c>
      <c r="P98" s="123">
        <v>964</v>
      </c>
      <c r="Q98" s="123">
        <v>3363</v>
      </c>
      <c r="R98" s="125">
        <f t="shared" si="21"/>
        <v>116.17603330359798</v>
      </c>
      <c r="Y98" s="1"/>
    </row>
    <row r="99" spans="1:25" ht="37.5" customHeight="1" x14ac:dyDescent="0.15">
      <c r="A99" s="455" t="s">
        <v>38</v>
      </c>
      <c r="B99" s="456"/>
      <c r="C99" s="457"/>
      <c r="D99" s="136">
        <v>18</v>
      </c>
      <c r="E99" s="136">
        <v>29</v>
      </c>
      <c r="F99" s="123">
        <v>837</v>
      </c>
      <c r="G99" s="123">
        <v>64</v>
      </c>
      <c r="H99" s="123">
        <v>2611</v>
      </c>
      <c r="I99" s="123">
        <v>0</v>
      </c>
      <c r="J99" s="123">
        <v>235</v>
      </c>
      <c r="K99" s="123">
        <v>0</v>
      </c>
      <c r="L99" s="110">
        <f t="shared" si="22"/>
        <v>3747</v>
      </c>
      <c r="M99" s="124">
        <f t="shared" si="23"/>
        <v>0</v>
      </c>
      <c r="N99" s="124">
        <v>2458</v>
      </c>
      <c r="O99" s="123">
        <v>4</v>
      </c>
      <c r="P99" s="123">
        <v>1003</v>
      </c>
      <c r="Q99" s="123">
        <v>3958</v>
      </c>
      <c r="R99" s="125">
        <f t="shared" si="21"/>
        <v>94.669024759979791</v>
      </c>
      <c r="Y99" s="1"/>
    </row>
    <row r="100" spans="1:25" ht="37.5" customHeight="1" x14ac:dyDescent="0.15">
      <c r="A100" s="504" t="s">
        <v>83</v>
      </c>
      <c r="B100" s="456"/>
      <c r="C100" s="457"/>
      <c r="D100" s="136">
        <v>18</v>
      </c>
      <c r="E100" s="136">
        <v>28</v>
      </c>
      <c r="F100" s="123">
        <v>1006</v>
      </c>
      <c r="G100" s="123">
        <v>233</v>
      </c>
      <c r="H100" s="123">
        <v>1038</v>
      </c>
      <c r="I100" s="123">
        <v>0</v>
      </c>
      <c r="J100" s="123">
        <v>419</v>
      </c>
      <c r="K100" s="123">
        <v>1</v>
      </c>
      <c r="L100" s="110">
        <f t="shared" si="22"/>
        <v>2696</v>
      </c>
      <c r="M100" s="124">
        <f t="shared" si="23"/>
        <v>1</v>
      </c>
      <c r="N100" s="124">
        <v>2334</v>
      </c>
      <c r="O100" s="123">
        <v>25</v>
      </c>
      <c r="P100" s="123">
        <v>703</v>
      </c>
      <c r="Q100" s="127">
        <v>2887</v>
      </c>
      <c r="R100" s="125">
        <f t="shared" si="21"/>
        <v>93.384135781087636</v>
      </c>
      <c r="Y100" s="1"/>
    </row>
    <row r="101" spans="1:25" ht="37.5" customHeight="1" x14ac:dyDescent="0.15">
      <c r="A101" s="504" t="s">
        <v>121</v>
      </c>
      <c r="B101" s="456"/>
      <c r="C101" s="457"/>
      <c r="D101" s="136">
        <v>27</v>
      </c>
      <c r="E101" s="136">
        <v>28</v>
      </c>
      <c r="F101" s="123">
        <v>1754</v>
      </c>
      <c r="G101" s="123">
        <v>104</v>
      </c>
      <c r="H101" s="123">
        <v>2860</v>
      </c>
      <c r="I101" s="123">
        <v>3</v>
      </c>
      <c r="J101" s="123">
        <v>346</v>
      </c>
      <c r="K101" s="123">
        <v>0</v>
      </c>
      <c r="L101" s="110">
        <f t="shared" si="22"/>
        <v>5064</v>
      </c>
      <c r="M101" s="124">
        <f t="shared" si="23"/>
        <v>3</v>
      </c>
      <c r="N101" s="124">
        <v>4838</v>
      </c>
      <c r="O101" s="123">
        <v>119</v>
      </c>
      <c r="P101" s="123">
        <v>1382</v>
      </c>
      <c r="Q101" s="123">
        <v>5319</v>
      </c>
      <c r="R101" s="125">
        <f t="shared" si="21"/>
        <v>95.205865764241409</v>
      </c>
      <c r="Y101" s="1"/>
    </row>
    <row r="102" spans="1:25" ht="37.5" customHeight="1" x14ac:dyDescent="0.15">
      <c r="A102" s="504" t="s">
        <v>89</v>
      </c>
      <c r="B102" s="456"/>
      <c r="C102" s="457"/>
      <c r="D102" s="136">
        <v>18</v>
      </c>
      <c r="E102" s="136">
        <v>23</v>
      </c>
      <c r="F102" s="123">
        <v>864</v>
      </c>
      <c r="G102" s="123">
        <v>85</v>
      </c>
      <c r="H102" s="123">
        <v>937</v>
      </c>
      <c r="I102" s="123">
        <v>0</v>
      </c>
      <c r="J102" s="123">
        <v>108</v>
      </c>
      <c r="K102" s="123">
        <v>0</v>
      </c>
      <c r="L102" s="110">
        <f t="shared" si="22"/>
        <v>1994</v>
      </c>
      <c r="M102" s="124">
        <f t="shared" si="23"/>
        <v>0</v>
      </c>
      <c r="N102" s="124">
        <v>649</v>
      </c>
      <c r="O102" s="123">
        <v>0</v>
      </c>
      <c r="P102" s="123">
        <v>428</v>
      </c>
      <c r="Q102" s="123">
        <v>2224</v>
      </c>
      <c r="R102" s="125">
        <f t="shared" si="21"/>
        <v>89.658273381294961</v>
      </c>
      <c r="Y102" s="1"/>
    </row>
    <row r="103" spans="1:25" ht="37.5" customHeight="1" x14ac:dyDescent="0.15">
      <c r="A103" s="455" t="s">
        <v>90</v>
      </c>
      <c r="B103" s="456"/>
      <c r="C103" s="457"/>
      <c r="D103" s="136">
        <v>36</v>
      </c>
      <c r="E103" s="136">
        <v>29</v>
      </c>
      <c r="F103" s="123">
        <v>1067</v>
      </c>
      <c r="G103" s="123">
        <v>79</v>
      </c>
      <c r="H103" s="123">
        <v>1205</v>
      </c>
      <c r="I103" s="123">
        <v>0</v>
      </c>
      <c r="J103" s="123">
        <v>253</v>
      </c>
      <c r="K103" s="123">
        <v>0</v>
      </c>
      <c r="L103" s="110">
        <f t="shared" si="22"/>
        <v>2604</v>
      </c>
      <c r="M103" s="124">
        <f t="shared" si="23"/>
        <v>0</v>
      </c>
      <c r="N103" s="124">
        <v>1800</v>
      </c>
      <c r="O103" s="123">
        <v>7</v>
      </c>
      <c r="P103" s="123">
        <v>776</v>
      </c>
      <c r="Q103" s="123">
        <v>2868</v>
      </c>
      <c r="R103" s="125">
        <f t="shared" si="21"/>
        <v>90.794979079497907</v>
      </c>
      <c r="Y103" s="1"/>
    </row>
    <row r="104" spans="1:25" ht="37.5" customHeight="1" x14ac:dyDescent="0.15">
      <c r="A104" s="455" t="s">
        <v>91</v>
      </c>
      <c r="B104" s="456"/>
      <c r="C104" s="457"/>
      <c r="D104" s="136">
        <v>18</v>
      </c>
      <c r="E104" s="136">
        <v>28</v>
      </c>
      <c r="F104" s="123">
        <v>823</v>
      </c>
      <c r="G104" s="123">
        <v>52</v>
      </c>
      <c r="H104" s="123">
        <v>891</v>
      </c>
      <c r="I104" s="123">
        <v>0</v>
      </c>
      <c r="J104" s="123">
        <v>115</v>
      </c>
      <c r="K104" s="123">
        <v>0</v>
      </c>
      <c r="L104" s="110">
        <f t="shared" si="22"/>
        <v>1881</v>
      </c>
      <c r="M104" s="124">
        <f t="shared" si="23"/>
        <v>0</v>
      </c>
      <c r="N104" s="124">
        <v>1390</v>
      </c>
      <c r="O104" s="123">
        <v>0</v>
      </c>
      <c r="P104" s="123">
        <v>561</v>
      </c>
      <c r="Q104" s="123">
        <v>2213</v>
      </c>
      <c r="R104" s="125">
        <f t="shared" si="21"/>
        <v>84.997740623587887</v>
      </c>
      <c r="Y104" s="1"/>
    </row>
    <row r="105" spans="1:25" ht="37.5" customHeight="1" x14ac:dyDescent="0.15">
      <c r="A105" s="455" t="s">
        <v>124</v>
      </c>
      <c r="B105" s="456"/>
      <c r="C105" s="457"/>
      <c r="D105" s="136">
        <v>18</v>
      </c>
      <c r="E105" s="136">
        <v>28</v>
      </c>
      <c r="F105" s="123">
        <v>83</v>
      </c>
      <c r="G105" s="123">
        <v>2</v>
      </c>
      <c r="H105" s="123">
        <v>3250</v>
      </c>
      <c r="I105" s="123">
        <v>0</v>
      </c>
      <c r="J105" s="123">
        <v>405</v>
      </c>
      <c r="K105" s="123">
        <v>0</v>
      </c>
      <c r="L105" s="110">
        <f t="shared" si="22"/>
        <v>3740</v>
      </c>
      <c r="M105" s="124">
        <f t="shared" si="23"/>
        <v>0</v>
      </c>
      <c r="N105" s="124">
        <v>3357</v>
      </c>
      <c r="O105" s="123">
        <v>0</v>
      </c>
      <c r="P105" s="123">
        <v>1248</v>
      </c>
      <c r="Q105" s="123">
        <v>3881</v>
      </c>
      <c r="R105" s="125">
        <f t="shared" si="21"/>
        <v>96.366915743365112</v>
      </c>
      <c r="Y105" s="1"/>
    </row>
    <row r="106" spans="1:25" ht="37.5" customHeight="1" x14ac:dyDescent="0.15">
      <c r="A106" s="455" t="s">
        <v>39</v>
      </c>
      <c r="B106" s="456"/>
      <c r="C106" s="457"/>
      <c r="D106" s="136">
        <v>27</v>
      </c>
      <c r="E106" s="136">
        <v>28</v>
      </c>
      <c r="F106" s="123">
        <v>1146</v>
      </c>
      <c r="G106" s="123">
        <v>92</v>
      </c>
      <c r="H106" s="123">
        <v>1919</v>
      </c>
      <c r="I106" s="123">
        <v>0</v>
      </c>
      <c r="J106" s="123">
        <v>157</v>
      </c>
      <c r="K106" s="123">
        <v>0</v>
      </c>
      <c r="L106" s="110">
        <f t="shared" si="22"/>
        <v>3314</v>
      </c>
      <c r="M106" s="124">
        <f t="shared" si="23"/>
        <v>0</v>
      </c>
      <c r="N106" s="124">
        <v>3178</v>
      </c>
      <c r="O106" s="123">
        <v>0</v>
      </c>
      <c r="P106" s="123">
        <v>1106</v>
      </c>
      <c r="Q106" s="123">
        <v>3502</v>
      </c>
      <c r="R106" s="125">
        <f t="shared" si="21"/>
        <v>94.631639063392342</v>
      </c>
      <c r="Y106" s="1"/>
    </row>
    <row r="107" spans="1:25" ht="37.5" customHeight="1" x14ac:dyDescent="0.15">
      <c r="A107" s="455" t="s">
        <v>40</v>
      </c>
      <c r="B107" s="456"/>
      <c r="C107" s="457"/>
      <c r="D107" s="136">
        <v>27</v>
      </c>
      <c r="E107" s="136">
        <v>29</v>
      </c>
      <c r="F107" s="123">
        <v>1195</v>
      </c>
      <c r="G107" s="123">
        <v>104</v>
      </c>
      <c r="H107" s="123">
        <v>1655</v>
      </c>
      <c r="I107" s="123">
        <v>0</v>
      </c>
      <c r="J107" s="123">
        <v>227</v>
      </c>
      <c r="K107" s="123">
        <v>0</v>
      </c>
      <c r="L107" s="110">
        <f t="shared" si="22"/>
        <v>3181</v>
      </c>
      <c r="M107" s="124">
        <f t="shared" si="23"/>
        <v>0</v>
      </c>
      <c r="N107" s="124">
        <v>1447</v>
      </c>
      <c r="O107" s="123">
        <v>14</v>
      </c>
      <c r="P107" s="123">
        <v>898</v>
      </c>
      <c r="Q107" s="123">
        <v>3191</v>
      </c>
      <c r="R107" s="125">
        <f t="shared" si="21"/>
        <v>99.686618614854268</v>
      </c>
      <c r="Y107" s="1"/>
    </row>
    <row r="108" spans="1:25" ht="37.5" customHeight="1" x14ac:dyDescent="0.15">
      <c r="A108" s="455" t="s">
        <v>41</v>
      </c>
      <c r="B108" s="456"/>
      <c r="C108" s="457"/>
      <c r="D108" s="136">
        <v>18</v>
      </c>
      <c r="E108" s="136">
        <v>26</v>
      </c>
      <c r="F108" s="123">
        <v>1218</v>
      </c>
      <c r="G108" s="123">
        <v>104</v>
      </c>
      <c r="H108" s="123">
        <v>1162</v>
      </c>
      <c r="I108" s="123">
        <v>0</v>
      </c>
      <c r="J108" s="123">
        <v>171</v>
      </c>
      <c r="K108" s="123">
        <v>5</v>
      </c>
      <c r="L108" s="110">
        <f t="shared" si="22"/>
        <v>2655</v>
      </c>
      <c r="M108" s="124">
        <f t="shared" si="23"/>
        <v>5</v>
      </c>
      <c r="N108" s="124">
        <v>149</v>
      </c>
      <c r="O108" s="123">
        <v>51</v>
      </c>
      <c r="P108" s="123">
        <v>721</v>
      </c>
      <c r="Q108" s="123">
        <v>3299</v>
      </c>
      <c r="R108" s="125">
        <f t="shared" si="21"/>
        <v>80.478933010003033</v>
      </c>
      <c r="Y108" s="1"/>
    </row>
    <row r="109" spans="1:25" ht="37.5" customHeight="1" x14ac:dyDescent="0.15">
      <c r="A109" s="455" t="s">
        <v>42</v>
      </c>
      <c r="B109" s="456"/>
      <c r="C109" s="457"/>
      <c r="D109" s="136">
        <v>18</v>
      </c>
      <c r="E109" s="136">
        <v>25</v>
      </c>
      <c r="F109" s="123">
        <v>503</v>
      </c>
      <c r="G109" s="123">
        <v>86</v>
      </c>
      <c r="H109" s="123">
        <v>1020</v>
      </c>
      <c r="I109" s="123">
        <v>69</v>
      </c>
      <c r="J109" s="123">
        <v>275</v>
      </c>
      <c r="K109" s="123">
        <v>27</v>
      </c>
      <c r="L109" s="110">
        <f t="shared" si="22"/>
        <v>1884</v>
      </c>
      <c r="M109" s="124">
        <f t="shared" si="23"/>
        <v>96</v>
      </c>
      <c r="N109" s="124">
        <v>1807</v>
      </c>
      <c r="O109" s="123">
        <v>0</v>
      </c>
      <c r="P109" s="123">
        <v>504</v>
      </c>
      <c r="Q109" s="123">
        <v>1499</v>
      </c>
      <c r="R109" s="125">
        <f t="shared" si="21"/>
        <v>125.68378919279519</v>
      </c>
      <c r="Y109" s="1"/>
    </row>
    <row r="110" spans="1:25" ht="37.5" customHeight="1" x14ac:dyDescent="0.15">
      <c r="A110" s="455" t="s">
        <v>43</v>
      </c>
      <c r="B110" s="456"/>
      <c r="C110" s="457"/>
      <c r="D110" s="136">
        <v>27</v>
      </c>
      <c r="E110" s="136">
        <v>28</v>
      </c>
      <c r="F110" s="123">
        <v>1738</v>
      </c>
      <c r="G110" s="123">
        <v>109</v>
      </c>
      <c r="H110" s="123">
        <v>1799</v>
      </c>
      <c r="I110" s="123">
        <v>2</v>
      </c>
      <c r="J110" s="123">
        <v>289</v>
      </c>
      <c r="K110" s="123">
        <v>1</v>
      </c>
      <c r="L110" s="110">
        <f t="shared" si="22"/>
        <v>3935</v>
      </c>
      <c r="M110" s="124">
        <f t="shared" si="23"/>
        <v>3</v>
      </c>
      <c r="N110" s="124">
        <v>3083</v>
      </c>
      <c r="O110" s="123">
        <v>63</v>
      </c>
      <c r="P110" s="123">
        <v>1083</v>
      </c>
      <c r="Q110" s="123">
        <v>4350</v>
      </c>
      <c r="R110" s="125">
        <f t="shared" si="21"/>
        <v>90.459770114942529</v>
      </c>
      <c r="Y110" s="1"/>
    </row>
    <row r="111" spans="1:25" ht="37.5" customHeight="1" x14ac:dyDescent="0.15">
      <c r="A111" s="455" t="s">
        <v>44</v>
      </c>
      <c r="B111" s="456"/>
      <c r="C111" s="457"/>
      <c r="D111" s="136">
        <v>18</v>
      </c>
      <c r="E111" s="136">
        <v>29</v>
      </c>
      <c r="F111" s="123">
        <v>624</v>
      </c>
      <c r="G111" s="123">
        <v>82</v>
      </c>
      <c r="H111" s="123">
        <v>2778</v>
      </c>
      <c r="I111" s="123">
        <v>0</v>
      </c>
      <c r="J111" s="123">
        <v>329</v>
      </c>
      <c r="K111" s="123">
        <v>0</v>
      </c>
      <c r="L111" s="110">
        <f t="shared" si="22"/>
        <v>3813</v>
      </c>
      <c r="M111" s="124">
        <f t="shared" si="23"/>
        <v>0</v>
      </c>
      <c r="N111" s="124">
        <v>2785</v>
      </c>
      <c r="O111" s="123">
        <v>0</v>
      </c>
      <c r="P111" s="123">
        <v>796</v>
      </c>
      <c r="Q111" s="123">
        <v>3820</v>
      </c>
      <c r="R111" s="125">
        <f t="shared" si="21"/>
        <v>99.81675392670158</v>
      </c>
      <c r="Y111" s="1"/>
    </row>
    <row r="112" spans="1:25" ht="37.5" customHeight="1" x14ac:dyDescent="0.15">
      <c r="A112" s="455" t="s">
        <v>45</v>
      </c>
      <c r="B112" s="456"/>
      <c r="C112" s="457"/>
      <c r="D112" s="136">
        <v>18</v>
      </c>
      <c r="E112" s="136">
        <v>28</v>
      </c>
      <c r="F112" s="123">
        <v>766</v>
      </c>
      <c r="G112" s="123">
        <v>37</v>
      </c>
      <c r="H112" s="123">
        <v>2278</v>
      </c>
      <c r="I112" s="123">
        <v>0</v>
      </c>
      <c r="J112" s="123">
        <v>184</v>
      </c>
      <c r="K112" s="123">
        <v>0</v>
      </c>
      <c r="L112" s="110">
        <f t="shared" si="22"/>
        <v>3265</v>
      </c>
      <c r="M112" s="124">
        <f t="shared" si="23"/>
        <v>0</v>
      </c>
      <c r="N112" s="124">
        <v>3068</v>
      </c>
      <c r="O112" s="123">
        <v>0</v>
      </c>
      <c r="P112" s="123">
        <v>745</v>
      </c>
      <c r="Q112" s="123">
        <v>3490</v>
      </c>
      <c r="R112" s="125">
        <f t="shared" si="21"/>
        <v>93.553008595988544</v>
      </c>
      <c r="Y112" s="1"/>
    </row>
    <row r="113" spans="1:25" ht="37.5" customHeight="1" x14ac:dyDescent="0.15">
      <c r="A113" s="455" t="s">
        <v>46</v>
      </c>
      <c r="B113" s="456"/>
      <c r="C113" s="457"/>
      <c r="D113" s="136">
        <v>18</v>
      </c>
      <c r="E113" s="136">
        <v>28</v>
      </c>
      <c r="F113" s="123">
        <v>1100</v>
      </c>
      <c r="G113" s="123">
        <v>80</v>
      </c>
      <c r="H113" s="123">
        <v>821</v>
      </c>
      <c r="I113" s="123">
        <v>0</v>
      </c>
      <c r="J113" s="123">
        <v>144</v>
      </c>
      <c r="K113" s="123">
        <v>0</v>
      </c>
      <c r="L113" s="110">
        <f t="shared" si="22"/>
        <v>2145</v>
      </c>
      <c r="M113" s="124">
        <f t="shared" si="23"/>
        <v>0</v>
      </c>
      <c r="N113" s="124">
        <v>1006</v>
      </c>
      <c r="O113" s="123">
        <v>0</v>
      </c>
      <c r="P113" s="123">
        <v>563</v>
      </c>
      <c r="Q113" s="123">
        <v>2362</v>
      </c>
      <c r="R113" s="125">
        <f t="shared" si="21"/>
        <v>90.81287044877223</v>
      </c>
      <c r="Y113" s="1"/>
    </row>
    <row r="114" spans="1:25" ht="37.5" customHeight="1" x14ac:dyDescent="0.15">
      <c r="A114" s="455"/>
      <c r="B114" s="479"/>
      <c r="C114" s="528"/>
      <c r="D114" s="140" t="s">
        <v>19</v>
      </c>
      <c r="E114" s="140"/>
      <c r="F114" s="147" t="s">
        <v>19</v>
      </c>
      <c r="G114" s="147" t="s">
        <v>19</v>
      </c>
      <c r="H114" s="147" t="s">
        <v>19</v>
      </c>
      <c r="I114" s="147"/>
      <c r="J114" s="147" t="s">
        <v>19</v>
      </c>
      <c r="K114" s="147"/>
      <c r="L114" s="148" t="s">
        <v>14</v>
      </c>
      <c r="M114" s="148"/>
      <c r="N114" s="148"/>
      <c r="O114" s="123"/>
      <c r="P114" s="123"/>
      <c r="Q114" s="147" t="s">
        <v>14</v>
      </c>
      <c r="R114" s="149" t="s">
        <v>14</v>
      </c>
      <c r="Y114" s="1"/>
    </row>
    <row r="115" spans="1:25" ht="37.5" customHeight="1" x14ac:dyDescent="0.15">
      <c r="A115" s="455"/>
      <c r="B115" s="479"/>
      <c r="C115" s="528"/>
      <c r="D115" s="140"/>
      <c r="E115" s="140"/>
      <c r="F115" s="147"/>
      <c r="G115" s="147"/>
      <c r="H115" s="147"/>
      <c r="I115" s="147"/>
      <c r="J115" s="147"/>
      <c r="K115" s="147"/>
      <c r="L115" s="148"/>
      <c r="M115" s="148"/>
      <c r="N115" s="148"/>
      <c r="O115" s="123"/>
      <c r="P115" s="123"/>
      <c r="Q115" s="147"/>
      <c r="R115" s="149"/>
      <c r="Y115" s="1"/>
    </row>
    <row r="116" spans="1:25" ht="37.5" customHeight="1" x14ac:dyDescent="0.15">
      <c r="A116" s="455"/>
      <c r="B116" s="479"/>
      <c r="C116" s="528"/>
      <c r="D116" s="140"/>
      <c r="E116" s="140"/>
      <c r="F116" s="147"/>
      <c r="G116" s="147"/>
      <c r="H116" s="147"/>
      <c r="I116" s="147"/>
      <c r="J116" s="147"/>
      <c r="K116" s="147"/>
      <c r="L116" s="148"/>
      <c r="M116" s="148"/>
      <c r="N116" s="148"/>
      <c r="O116" s="123"/>
      <c r="P116" s="123"/>
      <c r="Q116" s="147"/>
      <c r="R116" s="149"/>
      <c r="Y116" s="1"/>
    </row>
    <row r="117" spans="1:25" ht="37.5" customHeight="1" x14ac:dyDescent="0.15">
      <c r="A117" s="455"/>
      <c r="B117" s="479"/>
      <c r="C117" s="528"/>
      <c r="D117" s="140"/>
      <c r="E117" s="140"/>
      <c r="F117" s="147"/>
      <c r="G117" s="147"/>
      <c r="H117" s="147"/>
      <c r="I117" s="147"/>
      <c r="J117" s="147"/>
      <c r="K117" s="147"/>
      <c r="L117" s="148"/>
      <c r="M117" s="148"/>
      <c r="N117" s="148"/>
      <c r="O117" s="123"/>
      <c r="P117" s="123"/>
      <c r="Q117" s="147"/>
      <c r="R117" s="149"/>
      <c r="Y117" s="1"/>
    </row>
    <row r="118" spans="1:25" ht="37.5" customHeight="1" x14ac:dyDescent="0.15">
      <c r="A118" s="494" t="s">
        <v>241</v>
      </c>
      <c r="B118" s="495"/>
      <c r="C118" s="496"/>
      <c r="D118" s="137">
        <f t="shared" ref="D118:Q118" si="24">SUM(D96:D113)</f>
        <v>396</v>
      </c>
      <c r="E118" s="137">
        <f t="shared" si="24"/>
        <v>498</v>
      </c>
      <c r="F118" s="128">
        <f t="shared" si="24"/>
        <v>18508</v>
      </c>
      <c r="G118" s="128">
        <f t="shared" si="24"/>
        <v>1820</v>
      </c>
      <c r="H118" s="128">
        <f t="shared" si="24"/>
        <v>31441</v>
      </c>
      <c r="I118" s="128">
        <f t="shared" si="24"/>
        <v>76</v>
      </c>
      <c r="J118" s="128">
        <f t="shared" si="24"/>
        <v>4445</v>
      </c>
      <c r="K118" s="128">
        <f t="shared" si="24"/>
        <v>35</v>
      </c>
      <c r="L118" s="128">
        <f t="shared" si="24"/>
        <v>56214</v>
      </c>
      <c r="M118" s="128">
        <f t="shared" si="24"/>
        <v>111</v>
      </c>
      <c r="N118" s="128">
        <f t="shared" si="24"/>
        <v>40299</v>
      </c>
      <c r="O118" s="128">
        <f t="shared" si="24"/>
        <v>287</v>
      </c>
      <c r="P118" s="128">
        <f t="shared" si="24"/>
        <v>15315</v>
      </c>
      <c r="Q118" s="128">
        <f t="shared" si="24"/>
        <v>59127</v>
      </c>
      <c r="R118" s="129">
        <f>L118/Q118*100</f>
        <v>95.073316758841145</v>
      </c>
      <c r="Y118" s="1"/>
    </row>
    <row r="119" spans="1:25" ht="37.5" customHeight="1" x14ac:dyDescent="0.15">
      <c r="A119" s="500" t="s">
        <v>15</v>
      </c>
      <c r="B119" s="468"/>
      <c r="C119" s="501"/>
      <c r="D119" s="58"/>
      <c r="E119" s="58"/>
      <c r="F119" s="117">
        <f t="shared" ref="F119:K119" si="25">F118/$L$118*100</f>
        <v>32.924182587967408</v>
      </c>
      <c r="G119" s="117">
        <f t="shared" si="25"/>
        <v>3.2376276372433912</v>
      </c>
      <c r="H119" s="117">
        <f t="shared" si="25"/>
        <v>55.93090689152168</v>
      </c>
      <c r="I119" s="117">
        <f t="shared" si="25"/>
        <v>0.13519763759917458</v>
      </c>
      <c r="J119" s="117">
        <f t="shared" si="25"/>
        <v>7.9072828832675137</v>
      </c>
      <c r="K119" s="117">
        <f t="shared" si="25"/>
        <v>6.2262069946988297E-2</v>
      </c>
      <c r="L119" s="117"/>
      <c r="M119" s="117"/>
      <c r="N119" s="117"/>
      <c r="O119" s="117"/>
      <c r="P119" s="117"/>
      <c r="Q119" s="117" t="s">
        <v>78</v>
      </c>
      <c r="R119" s="130"/>
      <c r="Y119" s="1"/>
    </row>
    <row r="120" spans="1:25" ht="37.5" customHeight="1" x14ac:dyDescent="0.15">
      <c r="A120" s="487" t="s">
        <v>16</v>
      </c>
      <c r="B120" s="488"/>
      <c r="C120" s="489"/>
      <c r="D120" s="58"/>
      <c r="E120" s="58"/>
      <c r="F120" s="117">
        <f>F118/18</f>
        <v>1028.2222222222222</v>
      </c>
      <c r="G120" s="117">
        <f t="shared" ref="G120:P120" si="26">G118/18</f>
        <v>101.11111111111111</v>
      </c>
      <c r="H120" s="117">
        <f t="shared" si="26"/>
        <v>1746.7222222222222</v>
      </c>
      <c r="I120" s="117">
        <f t="shared" si="26"/>
        <v>4.2222222222222223</v>
      </c>
      <c r="J120" s="117">
        <f t="shared" si="26"/>
        <v>246.94444444444446</v>
      </c>
      <c r="K120" s="117">
        <f t="shared" si="26"/>
        <v>1.9444444444444444</v>
      </c>
      <c r="L120" s="117">
        <f t="shared" si="26"/>
        <v>3123</v>
      </c>
      <c r="M120" s="117">
        <f t="shared" si="26"/>
        <v>6.166666666666667</v>
      </c>
      <c r="N120" s="117">
        <f t="shared" si="26"/>
        <v>2238.8333333333335</v>
      </c>
      <c r="O120" s="117">
        <f t="shared" si="26"/>
        <v>15.944444444444445</v>
      </c>
      <c r="P120" s="117">
        <f t="shared" si="26"/>
        <v>850.83333333333337</v>
      </c>
      <c r="Q120" s="117"/>
      <c r="R120" s="130"/>
      <c r="Y120" s="1"/>
    </row>
    <row r="121" spans="1:25" ht="37.5" customHeight="1" x14ac:dyDescent="0.15">
      <c r="A121" s="487" t="s">
        <v>17</v>
      </c>
      <c r="B121" s="488"/>
      <c r="C121" s="489"/>
      <c r="D121" s="58"/>
      <c r="E121" s="58"/>
      <c r="F121" s="117">
        <f>F118/$D$118*18</f>
        <v>841.27272727272725</v>
      </c>
      <c r="G121" s="117">
        <f t="shared" ref="G121:O121" si="27">G118/$D$118*18</f>
        <v>82.727272727272734</v>
      </c>
      <c r="H121" s="117">
        <f t="shared" si="27"/>
        <v>1429.1363636363637</v>
      </c>
      <c r="I121" s="117">
        <f t="shared" si="27"/>
        <v>3.4545454545454541</v>
      </c>
      <c r="J121" s="117">
        <f t="shared" si="27"/>
        <v>202.04545454545453</v>
      </c>
      <c r="K121" s="117">
        <f t="shared" si="27"/>
        <v>1.5909090909090908</v>
      </c>
      <c r="L121" s="117">
        <f t="shared" si="27"/>
        <v>2555.1818181818185</v>
      </c>
      <c r="M121" s="117">
        <f t="shared" si="27"/>
        <v>5.045454545454545</v>
      </c>
      <c r="N121" s="117">
        <f t="shared" si="27"/>
        <v>1831.7727272727273</v>
      </c>
      <c r="O121" s="117">
        <f t="shared" si="27"/>
        <v>13.045454545454545</v>
      </c>
      <c r="P121" s="117">
        <f>P118/$D$118*18</f>
        <v>696.13636363636363</v>
      </c>
      <c r="Q121" s="117"/>
      <c r="R121" s="130"/>
      <c r="Y121" s="1"/>
    </row>
    <row r="122" spans="1:25" ht="37.5" customHeight="1" x14ac:dyDescent="0.15">
      <c r="A122" s="487" t="s">
        <v>123</v>
      </c>
      <c r="B122" s="488"/>
      <c r="C122" s="489"/>
      <c r="D122" s="259">
        <v>396</v>
      </c>
      <c r="E122" s="259">
        <v>478</v>
      </c>
      <c r="F122" s="131">
        <v>20045</v>
      </c>
      <c r="G122" s="131">
        <v>1808</v>
      </c>
      <c r="H122" s="131">
        <v>32915</v>
      </c>
      <c r="I122" s="132">
        <v>7</v>
      </c>
      <c r="J122" s="131">
        <v>4359</v>
      </c>
      <c r="K122" s="132">
        <v>16</v>
      </c>
      <c r="L122" s="183">
        <f>SUM(F122+G122+H122+J122)</f>
        <v>59127</v>
      </c>
      <c r="M122" s="183">
        <f>SUM(I122+K122)</f>
        <v>23</v>
      </c>
      <c r="N122" s="223">
        <v>41327</v>
      </c>
      <c r="O122" s="165">
        <v>386</v>
      </c>
      <c r="P122" s="166">
        <v>16628</v>
      </c>
      <c r="Q122" s="133"/>
      <c r="R122" s="135"/>
      <c r="Y122" s="1"/>
    </row>
    <row r="123" spans="1:25" ht="37.5" customHeight="1" x14ac:dyDescent="0.15">
      <c r="A123" s="264"/>
      <c r="B123" s="265"/>
      <c r="C123" s="265"/>
      <c r="D123" s="336"/>
      <c r="E123" s="336"/>
      <c r="F123" s="315"/>
      <c r="G123" s="315"/>
      <c r="H123" s="315"/>
      <c r="I123" s="316"/>
      <c r="J123" s="315"/>
      <c r="K123" s="316"/>
      <c r="L123" s="323"/>
      <c r="M123" s="323"/>
      <c r="N123" s="317"/>
      <c r="O123" s="316"/>
      <c r="P123" s="316"/>
      <c r="Q123" s="288"/>
      <c r="R123" s="289"/>
      <c r="Y123" s="1"/>
    </row>
    <row r="124" spans="1:25" ht="41.25" customHeight="1" thickBot="1" x14ac:dyDescent="0.2">
      <c r="A124" s="505" t="s">
        <v>300</v>
      </c>
      <c r="B124" s="505"/>
      <c r="C124" s="505"/>
      <c r="D124" s="505"/>
      <c r="E124" s="505"/>
      <c r="F124" s="505"/>
      <c r="G124" s="505"/>
      <c r="H124" s="505"/>
      <c r="I124" s="505"/>
      <c r="J124" s="505"/>
      <c r="K124" s="505"/>
      <c r="L124" s="505"/>
      <c r="M124" s="505"/>
      <c r="N124" s="505"/>
      <c r="O124" s="505"/>
      <c r="P124" s="505"/>
      <c r="Q124" s="505"/>
      <c r="R124" s="93" t="s">
        <v>77</v>
      </c>
    </row>
    <row r="125" spans="1:25" ht="41.25" customHeight="1" x14ac:dyDescent="0.15">
      <c r="A125" s="40"/>
      <c r="B125" s="41"/>
      <c r="C125" s="42" t="s">
        <v>50</v>
      </c>
      <c r="D125" s="534" t="s">
        <v>82</v>
      </c>
      <c r="E125" s="482" t="s">
        <v>53</v>
      </c>
      <c r="F125" s="492" t="s">
        <v>158</v>
      </c>
      <c r="G125" s="492"/>
      <c r="H125" s="492"/>
      <c r="I125" s="492"/>
      <c r="J125" s="492"/>
      <c r="K125" s="492"/>
      <c r="L125" s="492"/>
      <c r="M125" s="492"/>
      <c r="N125" s="492"/>
      <c r="O125" s="492"/>
      <c r="P125" s="492"/>
      <c r="Q125" s="492"/>
      <c r="R125" s="493"/>
      <c r="Y125" s="1"/>
    </row>
    <row r="126" spans="1:25" ht="41.25" customHeight="1" x14ac:dyDescent="0.15">
      <c r="A126" s="43"/>
      <c r="B126" s="13"/>
      <c r="C126" s="13"/>
      <c r="D126" s="535"/>
      <c r="E126" s="483"/>
      <c r="F126" s="480" t="s">
        <v>0</v>
      </c>
      <c r="G126" s="481"/>
      <c r="H126" s="502" t="s">
        <v>1</v>
      </c>
      <c r="I126" s="503"/>
      <c r="J126" s="503"/>
      <c r="K126" s="481"/>
      <c r="L126" s="77"/>
      <c r="M126" s="510" t="s">
        <v>164</v>
      </c>
      <c r="N126" s="485" t="s">
        <v>170</v>
      </c>
      <c r="O126" s="485" t="s">
        <v>148</v>
      </c>
      <c r="P126" s="485" t="s">
        <v>149</v>
      </c>
      <c r="Q126" s="91"/>
      <c r="R126" s="104"/>
      <c r="Y126" s="1"/>
    </row>
    <row r="127" spans="1:25" ht="41.25" customHeight="1" thickBot="1" x14ac:dyDescent="0.2">
      <c r="A127" s="34" t="s">
        <v>56</v>
      </c>
      <c r="B127" s="45"/>
      <c r="C127" s="45"/>
      <c r="D127" s="536"/>
      <c r="E127" s="484"/>
      <c r="F127" s="92" t="s">
        <v>2</v>
      </c>
      <c r="G127" s="46" t="s">
        <v>3</v>
      </c>
      <c r="H127" s="46" t="s">
        <v>2</v>
      </c>
      <c r="I127" s="161" t="s">
        <v>164</v>
      </c>
      <c r="J127" s="46" t="s">
        <v>3</v>
      </c>
      <c r="K127" s="161" t="s">
        <v>164</v>
      </c>
      <c r="L127" s="64" t="s">
        <v>4</v>
      </c>
      <c r="M127" s="533"/>
      <c r="N127" s="486"/>
      <c r="O127" s="486"/>
      <c r="P127" s="486"/>
      <c r="Q127" s="11" t="s">
        <v>5</v>
      </c>
      <c r="R127" s="47" t="s">
        <v>6</v>
      </c>
      <c r="Y127" s="1"/>
    </row>
    <row r="128" spans="1:25" ht="41.25" customHeight="1" x14ac:dyDescent="0.15">
      <c r="A128" s="477" t="s">
        <v>283</v>
      </c>
      <c r="B128" s="478"/>
      <c r="C128" s="537"/>
      <c r="D128" s="141">
        <f xml:space="preserve"> D27</f>
        <v>495</v>
      </c>
      <c r="E128" s="141">
        <f xml:space="preserve"> E27</f>
        <v>523</v>
      </c>
      <c r="F128" s="169">
        <f t="shared" ref="F128:R128" si="28">F27</f>
        <v>7608</v>
      </c>
      <c r="G128" s="110">
        <f t="shared" si="28"/>
        <v>1268</v>
      </c>
      <c r="H128" s="110">
        <f t="shared" si="28"/>
        <v>32115</v>
      </c>
      <c r="I128" s="110">
        <f t="shared" si="28"/>
        <v>71</v>
      </c>
      <c r="J128" s="110">
        <f t="shared" si="28"/>
        <v>8173</v>
      </c>
      <c r="K128" s="110">
        <f t="shared" si="28"/>
        <v>42</v>
      </c>
      <c r="L128" s="110">
        <f t="shared" si="28"/>
        <v>49164</v>
      </c>
      <c r="M128" s="110">
        <f t="shared" si="28"/>
        <v>113</v>
      </c>
      <c r="N128" s="110">
        <f t="shared" si="28"/>
        <v>44946</v>
      </c>
      <c r="O128" s="110">
        <f t="shared" si="28"/>
        <v>647</v>
      </c>
      <c r="P128" s="110">
        <f t="shared" si="28"/>
        <v>12153</v>
      </c>
      <c r="Q128" s="110">
        <f t="shared" si="28"/>
        <v>55185</v>
      </c>
      <c r="R128" s="111">
        <f t="shared" si="28"/>
        <v>89.08942647458548</v>
      </c>
      <c r="S128" s="1" t="s">
        <v>231</v>
      </c>
      <c r="Y128" s="1"/>
    </row>
    <row r="129" spans="1:25" ht="41.25" customHeight="1" x14ac:dyDescent="0.15">
      <c r="A129" s="474" t="s">
        <v>109</v>
      </c>
      <c r="B129" s="476"/>
      <c r="C129" s="539"/>
      <c r="D129" s="141"/>
      <c r="E129" s="155"/>
      <c r="F129" s="169">
        <f t="shared" ref="F129:L132" si="29">F28</f>
        <v>15.474737612887479</v>
      </c>
      <c r="G129" s="110">
        <f t="shared" si="29"/>
        <v>2.5791229354812462</v>
      </c>
      <c r="H129" s="110">
        <f t="shared" si="29"/>
        <v>65.322186966072735</v>
      </c>
      <c r="I129" s="110">
        <f t="shared" si="29"/>
        <v>0.14441461231795624</v>
      </c>
      <c r="J129" s="110">
        <f t="shared" si="29"/>
        <v>16.623952485558537</v>
      </c>
      <c r="K129" s="110">
        <f t="shared" si="29"/>
        <v>8.5428362216255799E-2</v>
      </c>
      <c r="L129" s="110">
        <f t="shared" si="29"/>
        <v>0</v>
      </c>
      <c r="M129" s="110"/>
      <c r="N129" s="110"/>
      <c r="O129" s="110"/>
      <c r="P129" s="110"/>
      <c r="Q129" s="110"/>
      <c r="R129" s="111"/>
      <c r="Y129" s="1"/>
    </row>
    <row r="130" spans="1:25" ht="41.25" customHeight="1" x14ac:dyDescent="0.15">
      <c r="A130" s="471" t="s">
        <v>69</v>
      </c>
      <c r="B130" s="470"/>
      <c r="C130" s="538"/>
      <c r="D130" s="141"/>
      <c r="E130" s="155"/>
      <c r="F130" s="169">
        <f t="shared" si="29"/>
        <v>345.81818181818181</v>
      </c>
      <c r="G130" s="110">
        <f t="shared" si="29"/>
        <v>57.636363636363633</v>
      </c>
      <c r="H130" s="110">
        <f t="shared" si="29"/>
        <v>1459.7727272727273</v>
      </c>
      <c r="I130" s="110">
        <f t="shared" si="29"/>
        <v>3.2272727272727271</v>
      </c>
      <c r="J130" s="110">
        <f t="shared" si="29"/>
        <v>371.5</v>
      </c>
      <c r="K130" s="110">
        <f t="shared" si="29"/>
        <v>1.9090909090909092</v>
      </c>
      <c r="L130" s="110">
        <f t="shared" si="29"/>
        <v>2234.7272727272725</v>
      </c>
      <c r="M130" s="110">
        <f t="shared" ref="M130:P132" si="30">M29</f>
        <v>5.1363636363636367</v>
      </c>
      <c r="N130" s="110">
        <f t="shared" si="30"/>
        <v>2043</v>
      </c>
      <c r="O130" s="110">
        <f t="shared" si="30"/>
        <v>29.40909090909091</v>
      </c>
      <c r="P130" s="110">
        <f t="shared" si="30"/>
        <v>552.40909090909088</v>
      </c>
      <c r="Q130" s="110"/>
      <c r="R130" s="111"/>
      <c r="Y130" s="1"/>
    </row>
    <row r="131" spans="1:25" ht="41.25" customHeight="1" x14ac:dyDescent="0.15">
      <c r="A131" s="471" t="s">
        <v>70</v>
      </c>
      <c r="B131" s="470"/>
      <c r="C131" s="538"/>
      <c r="D131" s="141"/>
      <c r="E131" s="155"/>
      <c r="F131" s="169">
        <f t="shared" si="29"/>
        <v>276.65454545454543</v>
      </c>
      <c r="G131" s="110">
        <f t="shared" si="29"/>
        <v>46.109090909090909</v>
      </c>
      <c r="H131" s="110">
        <f t="shared" si="29"/>
        <v>1167.8181818181818</v>
      </c>
      <c r="I131" s="110">
        <f t="shared" si="29"/>
        <v>2.581818181818182</v>
      </c>
      <c r="J131" s="110">
        <f t="shared" si="29"/>
        <v>297.20000000000005</v>
      </c>
      <c r="K131" s="110">
        <f t="shared" si="29"/>
        <v>1.5272727272727273</v>
      </c>
      <c r="L131" s="110">
        <f t="shared" si="29"/>
        <v>1787.7818181818184</v>
      </c>
      <c r="M131" s="110">
        <f t="shared" si="30"/>
        <v>4.1090909090909093</v>
      </c>
      <c r="N131" s="110">
        <f t="shared" si="30"/>
        <v>1634.3999999999999</v>
      </c>
      <c r="O131" s="110">
        <f t="shared" si="30"/>
        <v>23.527272727272727</v>
      </c>
      <c r="P131" s="110">
        <f t="shared" si="30"/>
        <v>441.92727272727274</v>
      </c>
      <c r="Q131" s="110"/>
      <c r="R131" s="111"/>
      <c r="Y131" s="1"/>
    </row>
    <row r="132" spans="1:25" ht="41.25" customHeight="1" thickBot="1" x14ac:dyDescent="0.2">
      <c r="A132" s="460" t="s">
        <v>187</v>
      </c>
      <c r="B132" s="461"/>
      <c r="C132" s="462"/>
      <c r="D132" s="248">
        <f>D31</f>
        <v>495</v>
      </c>
      <c r="E132" s="249">
        <f>E31</f>
        <v>546</v>
      </c>
      <c r="F132" s="171">
        <f t="shared" si="29"/>
        <v>9000</v>
      </c>
      <c r="G132" s="113">
        <f t="shared" si="29"/>
        <v>1502</v>
      </c>
      <c r="H132" s="113">
        <f t="shared" si="29"/>
        <v>35587</v>
      </c>
      <c r="I132" s="114">
        <f t="shared" si="29"/>
        <v>109</v>
      </c>
      <c r="J132" s="113">
        <f t="shared" si="29"/>
        <v>9096</v>
      </c>
      <c r="K132" s="114">
        <f t="shared" si="29"/>
        <v>39</v>
      </c>
      <c r="L132" s="113">
        <f t="shared" si="29"/>
        <v>55185</v>
      </c>
      <c r="M132" s="114">
        <f t="shared" si="30"/>
        <v>148</v>
      </c>
      <c r="N132" s="114">
        <f t="shared" si="30"/>
        <v>50331</v>
      </c>
      <c r="O132" s="172">
        <f t="shared" si="30"/>
        <v>632</v>
      </c>
      <c r="P132" s="172">
        <f t="shared" si="30"/>
        <v>12969</v>
      </c>
      <c r="Q132" s="113"/>
      <c r="R132" s="115"/>
      <c r="Y132" s="1"/>
    </row>
    <row r="133" spans="1:25" ht="41.25" customHeight="1" x14ac:dyDescent="0.15">
      <c r="A133" s="472" t="s">
        <v>203</v>
      </c>
      <c r="B133" s="473"/>
      <c r="C133" s="540"/>
      <c r="D133" s="141">
        <f xml:space="preserve"> D57</f>
        <v>333</v>
      </c>
      <c r="E133" s="141">
        <f xml:space="preserve"> E57</f>
        <v>319</v>
      </c>
      <c r="F133" s="169">
        <f t="shared" ref="F133:R133" si="31">F57</f>
        <v>6929</v>
      </c>
      <c r="G133" s="110">
        <f t="shared" si="31"/>
        <v>1090</v>
      </c>
      <c r="H133" s="110">
        <f t="shared" si="31"/>
        <v>17960</v>
      </c>
      <c r="I133" s="110">
        <f t="shared" si="31"/>
        <v>86</v>
      </c>
      <c r="J133" s="110">
        <f t="shared" si="31"/>
        <v>3460</v>
      </c>
      <c r="K133" s="110">
        <f t="shared" si="31"/>
        <v>41</v>
      </c>
      <c r="L133" s="110">
        <f t="shared" si="31"/>
        <v>29439</v>
      </c>
      <c r="M133" s="110">
        <f t="shared" si="31"/>
        <v>127</v>
      </c>
      <c r="N133" s="110">
        <f t="shared" si="31"/>
        <v>24598</v>
      </c>
      <c r="O133" s="110">
        <f t="shared" si="31"/>
        <v>199</v>
      </c>
      <c r="P133" s="110">
        <f t="shared" si="31"/>
        <v>5916</v>
      </c>
      <c r="Q133" s="110">
        <f t="shared" si="31"/>
        <v>30482</v>
      </c>
      <c r="R133" s="111">
        <f t="shared" si="31"/>
        <v>96.578308509940285</v>
      </c>
      <c r="S133" s="1" t="s">
        <v>231</v>
      </c>
      <c r="Y133" s="1"/>
    </row>
    <row r="134" spans="1:25" ht="41.25" customHeight="1" x14ac:dyDescent="0.15">
      <c r="A134" s="474" t="s">
        <v>109</v>
      </c>
      <c r="B134" s="476"/>
      <c r="C134" s="539"/>
      <c r="D134" s="141"/>
      <c r="E134" s="155"/>
      <c r="F134" s="169">
        <f t="shared" ref="F134:L137" si="32">F58</f>
        <v>23.536804918645334</v>
      </c>
      <c r="G134" s="110">
        <f t="shared" si="32"/>
        <v>3.7025714188661305</v>
      </c>
      <c r="H134" s="110">
        <f t="shared" si="32"/>
        <v>61.007507048473109</v>
      </c>
      <c r="I134" s="110">
        <f t="shared" si="32"/>
        <v>0.29212948809402495</v>
      </c>
      <c r="J134" s="110">
        <f t="shared" si="32"/>
        <v>11.753116614015422</v>
      </c>
      <c r="K134" s="110">
        <f t="shared" si="32"/>
        <v>0.13927103502157004</v>
      </c>
      <c r="L134" s="110">
        <f t="shared" si="32"/>
        <v>0</v>
      </c>
      <c r="M134" s="110"/>
      <c r="N134" s="110"/>
      <c r="O134" s="110"/>
      <c r="P134" s="110"/>
      <c r="Q134" s="110"/>
      <c r="R134" s="111"/>
      <c r="Y134" s="1"/>
    </row>
    <row r="135" spans="1:25" ht="41.25" customHeight="1" x14ac:dyDescent="0.15">
      <c r="A135" s="471" t="s">
        <v>69</v>
      </c>
      <c r="B135" s="470"/>
      <c r="C135" s="538"/>
      <c r="D135" s="141"/>
      <c r="E135" s="155"/>
      <c r="F135" s="169">
        <f t="shared" si="32"/>
        <v>461.93333333333334</v>
      </c>
      <c r="G135" s="110">
        <f t="shared" si="32"/>
        <v>72.666666666666671</v>
      </c>
      <c r="H135" s="110">
        <f t="shared" si="32"/>
        <v>1197.3333333333333</v>
      </c>
      <c r="I135" s="110">
        <f t="shared" si="32"/>
        <v>5.7333333333333334</v>
      </c>
      <c r="J135" s="110">
        <f t="shared" si="32"/>
        <v>230.66666666666666</v>
      </c>
      <c r="K135" s="110">
        <f t="shared" si="32"/>
        <v>2.7333333333333334</v>
      </c>
      <c r="L135" s="110">
        <f t="shared" si="32"/>
        <v>1962.6</v>
      </c>
      <c r="M135" s="110">
        <f t="shared" ref="M135:P137" si="33">M59</f>
        <v>8.4666666666666668</v>
      </c>
      <c r="N135" s="110">
        <f t="shared" si="33"/>
        <v>1639.8666666666666</v>
      </c>
      <c r="O135" s="110">
        <f t="shared" si="33"/>
        <v>13.266666666666667</v>
      </c>
      <c r="P135" s="110">
        <f t="shared" si="33"/>
        <v>394.4</v>
      </c>
      <c r="Q135" s="110"/>
      <c r="R135" s="111"/>
      <c r="Y135" s="1"/>
    </row>
    <row r="136" spans="1:25" ht="41.25" customHeight="1" x14ac:dyDescent="0.15">
      <c r="A136" s="471" t="s">
        <v>70</v>
      </c>
      <c r="B136" s="470"/>
      <c r="C136" s="538"/>
      <c r="D136" s="141"/>
      <c r="E136" s="155"/>
      <c r="F136" s="169">
        <f t="shared" si="32"/>
        <v>374.54054054054058</v>
      </c>
      <c r="G136" s="110">
        <f t="shared" si="32"/>
        <v>58.918918918918919</v>
      </c>
      <c r="H136" s="110">
        <f t="shared" si="32"/>
        <v>970.81081081081084</v>
      </c>
      <c r="I136" s="110">
        <f t="shared" si="32"/>
        <v>4.6486486486486491</v>
      </c>
      <c r="J136" s="110">
        <f t="shared" si="32"/>
        <v>187.02702702702703</v>
      </c>
      <c r="K136" s="110">
        <f t="shared" si="32"/>
        <v>2.2162162162162162</v>
      </c>
      <c r="L136" s="110">
        <f t="shared" si="32"/>
        <v>1591.2972972972973</v>
      </c>
      <c r="M136" s="110">
        <f t="shared" si="33"/>
        <v>6.8648648648648649</v>
      </c>
      <c r="N136" s="110">
        <f t="shared" si="33"/>
        <v>1329.6216216216217</v>
      </c>
      <c r="O136" s="110">
        <f t="shared" si="33"/>
        <v>10.756756756756756</v>
      </c>
      <c r="P136" s="110">
        <f t="shared" si="33"/>
        <v>319.7837837837838</v>
      </c>
      <c r="Q136" s="110"/>
      <c r="R136" s="111"/>
      <c r="Y136" s="1"/>
    </row>
    <row r="137" spans="1:25" ht="41.25" customHeight="1" thickBot="1" x14ac:dyDescent="0.2">
      <c r="A137" s="460" t="s">
        <v>187</v>
      </c>
      <c r="B137" s="461"/>
      <c r="C137" s="462"/>
      <c r="D137" s="248">
        <f>D61</f>
        <v>333</v>
      </c>
      <c r="E137" s="249">
        <f>E61</f>
        <v>337</v>
      </c>
      <c r="F137" s="171">
        <f t="shared" si="32"/>
        <v>7550</v>
      </c>
      <c r="G137" s="113">
        <f t="shared" si="32"/>
        <v>1146</v>
      </c>
      <c r="H137" s="113">
        <f t="shared" si="32"/>
        <v>18368</v>
      </c>
      <c r="I137" s="114">
        <f t="shared" si="32"/>
        <v>24</v>
      </c>
      <c r="J137" s="113">
        <f t="shared" si="32"/>
        <v>3418</v>
      </c>
      <c r="K137" s="114">
        <f t="shared" si="32"/>
        <v>19</v>
      </c>
      <c r="L137" s="113">
        <f t="shared" si="32"/>
        <v>30482</v>
      </c>
      <c r="M137" s="114">
        <f t="shared" si="33"/>
        <v>43</v>
      </c>
      <c r="N137" s="114">
        <f t="shared" si="33"/>
        <v>24619</v>
      </c>
      <c r="O137" s="172">
        <f t="shared" si="33"/>
        <v>204</v>
      </c>
      <c r="P137" s="172">
        <f t="shared" si="33"/>
        <v>6742</v>
      </c>
      <c r="Q137" s="113"/>
      <c r="R137" s="115"/>
      <c r="Y137" s="1"/>
    </row>
    <row r="138" spans="1:25" ht="41.25" customHeight="1" x14ac:dyDescent="0.15">
      <c r="A138" s="472" t="s">
        <v>276</v>
      </c>
      <c r="B138" s="473"/>
      <c r="C138" s="540"/>
      <c r="D138" s="141">
        <f xml:space="preserve"> D86</f>
        <v>306</v>
      </c>
      <c r="E138" s="141">
        <f xml:space="preserve"> E86</f>
        <v>366</v>
      </c>
      <c r="F138" s="169">
        <f t="shared" ref="F138:R138" si="34">F86</f>
        <v>9764</v>
      </c>
      <c r="G138" s="110">
        <f t="shared" si="34"/>
        <v>1400</v>
      </c>
      <c r="H138" s="110">
        <f t="shared" si="34"/>
        <v>23255</v>
      </c>
      <c r="I138" s="110">
        <f t="shared" si="34"/>
        <v>50</v>
      </c>
      <c r="J138" s="110">
        <f t="shared" si="34"/>
        <v>4013</v>
      </c>
      <c r="K138" s="110">
        <f t="shared" si="34"/>
        <v>46</v>
      </c>
      <c r="L138" s="110">
        <f t="shared" si="34"/>
        <v>38432</v>
      </c>
      <c r="M138" s="110">
        <f t="shared" si="34"/>
        <v>96</v>
      </c>
      <c r="N138" s="110">
        <f t="shared" si="34"/>
        <v>28174</v>
      </c>
      <c r="O138" s="110">
        <f t="shared" si="34"/>
        <v>464</v>
      </c>
      <c r="P138" s="110">
        <f t="shared" si="34"/>
        <v>9033</v>
      </c>
      <c r="Q138" s="110">
        <f t="shared" si="34"/>
        <v>43739</v>
      </c>
      <c r="R138" s="111">
        <f t="shared" si="34"/>
        <v>87.866663618281166</v>
      </c>
      <c r="S138" s="1" t="s">
        <v>231</v>
      </c>
      <c r="Y138" s="1"/>
    </row>
    <row r="139" spans="1:25" ht="41.25" customHeight="1" x14ac:dyDescent="0.15">
      <c r="A139" s="474" t="s">
        <v>109</v>
      </c>
      <c r="B139" s="476"/>
      <c r="C139" s="539"/>
      <c r="D139" s="141"/>
      <c r="E139" s="155"/>
      <c r="F139" s="169">
        <f t="shared" ref="F139:L142" si="35">F87</f>
        <v>25.405911740216485</v>
      </c>
      <c r="G139" s="110">
        <f t="shared" si="35"/>
        <v>3.6427976686094916</v>
      </c>
      <c r="H139" s="110">
        <f t="shared" si="35"/>
        <v>60.509471273938388</v>
      </c>
      <c r="I139" s="110">
        <f t="shared" si="35"/>
        <v>0.13009991673605328</v>
      </c>
      <c r="J139" s="110">
        <f t="shared" si="35"/>
        <v>10.441819317235637</v>
      </c>
      <c r="K139" s="110">
        <f t="shared" si="35"/>
        <v>0.11969192339716901</v>
      </c>
      <c r="L139" s="110">
        <f t="shared" si="35"/>
        <v>0</v>
      </c>
      <c r="M139" s="110"/>
      <c r="N139" s="110"/>
      <c r="O139" s="110"/>
      <c r="P139" s="110"/>
      <c r="Q139" s="110"/>
      <c r="R139" s="111"/>
      <c r="Y139" s="1"/>
    </row>
    <row r="140" spans="1:25" ht="41.25" customHeight="1" x14ac:dyDescent="0.15">
      <c r="A140" s="471" t="s">
        <v>69</v>
      </c>
      <c r="B140" s="470"/>
      <c r="C140" s="538"/>
      <c r="D140" s="141"/>
      <c r="E140" s="155"/>
      <c r="F140" s="169">
        <f t="shared" si="35"/>
        <v>650.93333333333328</v>
      </c>
      <c r="G140" s="110">
        <f t="shared" si="35"/>
        <v>93.333333333333329</v>
      </c>
      <c r="H140" s="110">
        <f t="shared" si="35"/>
        <v>1550.3333333333333</v>
      </c>
      <c r="I140" s="110">
        <f t="shared" si="35"/>
        <v>3.3333333333333335</v>
      </c>
      <c r="J140" s="110">
        <f t="shared" si="35"/>
        <v>267.53333333333336</v>
      </c>
      <c r="K140" s="110">
        <f t="shared" si="35"/>
        <v>3.0666666666666669</v>
      </c>
      <c r="L140" s="110">
        <f t="shared" si="35"/>
        <v>2562.1333333333332</v>
      </c>
      <c r="M140" s="110">
        <f t="shared" ref="M140:P142" si="36">M88</f>
        <v>6.4</v>
      </c>
      <c r="N140" s="110">
        <f t="shared" si="36"/>
        <v>1878.2666666666667</v>
      </c>
      <c r="O140" s="110">
        <f t="shared" si="36"/>
        <v>30.933333333333334</v>
      </c>
      <c r="P140" s="110">
        <f t="shared" si="36"/>
        <v>602.20000000000005</v>
      </c>
      <c r="Q140" s="110"/>
      <c r="R140" s="111"/>
      <c r="Y140" s="1"/>
    </row>
    <row r="141" spans="1:25" ht="41.25" customHeight="1" x14ac:dyDescent="0.15">
      <c r="A141" s="471" t="s">
        <v>70</v>
      </c>
      <c r="B141" s="470"/>
      <c r="C141" s="538"/>
      <c r="D141" s="141"/>
      <c r="E141" s="155"/>
      <c r="F141" s="169">
        <f t="shared" si="35"/>
        <v>574.35294117647061</v>
      </c>
      <c r="G141" s="110">
        <f t="shared" si="35"/>
        <v>82.35294117647058</v>
      </c>
      <c r="H141" s="110">
        <f t="shared" si="35"/>
        <v>1367.9411764705883</v>
      </c>
      <c r="I141" s="110">
        <f t="shared" si="35"/>
        <v>2.9411764705882355</v>
      </c>
      <c r="J141" s="110">
        <f t="shared" si="35"/>
        <v>236.05882352941177</v>
      </c>
      <c r="K141" s="110">
        <f t="shared" si="35"/>
        <v>2.7058823529411762</v>
      </c>
      <c r="L141" s="110">
        <f t="shared" si="35"/>
        <v>2260.705882352941</v>
      </c>
      <c r="M141" s="110">
        <f t="shared" si="36"/>
        <v>5.6470588235294112</v>
      </c>
      <c r="N141" s="110">
        <f t="shared" si="36"/>
        <v>1657.2941176470588</v>
      </c>
      <c r="O141" s="110">
        <f t="shared" si="36"/>
        <v>27.294117647058822</v>
      </c>
      <c r="P141" s="110">
        <f t="shared" si="36"/>
        <v>531.35294117647061</v>
      </c>
      <c r="Q141" s="110"/>
      <c r="R141" s="111"/>
      <c r="Y141" s="1"/>
    </row>
    <row r="142" spans="1:25" ht="41.25" customHeight="1" thickBot="1" x14ac:dyDescent="0.2">
      <c r="A142" s="460" t="s">
        <v>187</v>
      </c>
      <c r="B142" s="461"/>
      <c r="C142" s="462"/>
      <c r="D142" s="248">
        <f>D90</f>
        <v>306</v>
      </c>
      <c r="E142" s="249">
        <f>E90</f>
        <v>365</v>
      </c>
      <c r="F142" s="171">
        <f t="shared" si="35"/>
        <v>10779</v>
      </c>
      <c r="G142" s="113">
        <f t="shared" si="35"/>
        <v>1552</v>
      </c>
      <c r="H142" s="113">
        <f t="shared" si="35"/>
        <v>26642</v>
      </c>
      <c r="I142" s="114">
        <f t="shared" si="35"/>
        <v>63</v>
      </c>
      <c r="J142" s="113">
        <f t="shared" si="35"/>
        <v>4766</v>
      </c>
      <c r="K142" s="114">
        <f t="shared" si="35"/>
        <v>34</v>
      </c>
      <c r="L142" s="113">
        <f t="shared" si="35"/>
        <v>43739</v>
      </c>
      <c r="M142" s="114">
        <f t="shared" si="36"/>
        <v>97</v>
      </c>
      <c r="N142" s="114">
        <f t="shared" si="36"/>
        <v>32342</v>
      </c>
      <c r="O142" s="172">
        <f t="shared" si="36"/>
        <v>515</v>
      </c>
      <c r="P142" s="172">
        <f t="shared" si="36"/>
        <v>10310</v>
      </c>
      <c r="Q142" s="113"/>
      <c r="R142" s="115"/>
      <c r="Y142" s="1"/>
    </row>
    <row r="143" spans="1:25" ht="41.25" customHeight="1" x14ac:dyDescent="0.15">
      <c r="A143" s="472" t="s">
        <v>241</v>
      </c>
      <c r="B143" s="473"/>
      <c r="C143" s="540"/>
      <c r="D143" s="141">
        <f xml:space="preserve"> D118</f>
        <v>396</v>
      </c>
      <c r="E143" s="141">
        <f xml:space="preserve"> E118</f>
        <v>498</v>
      </c>
      <c r="F143" s="169">
        <f t="shared" ref="F143:R143" si="37">F118</f>
        <v>18508</v>
      </c>
      <c r="G143" s="110">
        <f t="shared" si="37"/>
        <v>1820</v>
      </c>
      <c r="H143" s="110">
        <f t="shared" si="37"/>
        <v>31441</v>
      </c>
      <c r="I143" s="173">
        <f t="shared" si="37"/>
        <v>76</v>
      </c>
      <c r="J143" s="110">
        <f t="shared" si="37"/>
        <v>4445</v>
      </c>
      <c r="K143" s="173">
        <f t="shared" si="37"/>
        <v>35</v>
      </c>
      <c r="L143" s="110">
        <f t="shared" si="37"/>
        <v>56214</v>
      </c>
      <c r="M143" s="110">
        <f t="shared" si="37"/>
        <v>111</v>
      </c>
      <c r="N143" s="110">
        <f t="shared" si="37"/>
        <v>40299</v>
      </c>
      <c r="O143" s="110">
        <f t="shared" si="37"/>
        <v>287</v>
      </c>
      <c r="P143" s="110">
        <f t="shared" si="37"/>
        <v>15315</v>
      </c>
      <c r="Q143" s="110">
        <f t="shared" si="37"/>
        <v>59127</v>
      </c>
      <c r="R143" s="111">
        <f t="shared" si="37"/>
        <v>95.073316758841145</v>
      </c>
      <c r="S143" s="1" t="s">
        <v>231</v>
      </c>
      <c r="Y143" s="1"/>
    </row>
    <row r="144" spans="1:25" ht="41.25" customHeight="1" x14ac:dyDescent="0.15">
      <c r="A144" s="474" t="s">
        <v>109</v>
      </c>
      <c r="B144" s="475"/>
      <c r="C144" s="544"/>
      <c r="D144" s="141"/>
      <c r="E144" s="155"/>
      <c r="F144" s="169">
        <f t="shared" ref="F144:L147" si="38">F119</f>
        <v>32.924182587967408</v>
      </c>
      <c r="G144" s="110">
        <f t="shared" si="38"/>
        <v>3.2376276372433912</v>
      </c>
      <c r="H144" s="110">
        <f t="shared" si="38"/>
        <v>55.93090689152168</v>
      </c>
      <c r="I144" s="173">
        <f t="shared" si="38"/>
        <v>0.13519763759917458</v>
      </c>
      <c r="J144" s="110">
        <f t="shared" si="38"/>
        <v>7.9072828832675137</v>
      </c>
      <c r="K144" s="173">
        <f t="shared" si="38"/>
        <v>6.2262069946988297E-2</v>
      </c>
      <c r="L144" s="110">
        <f t="shared" si="38"/>
        <v>0</v>
      </c>
      <c r="M144" s="110"/>
      <c r="N144" s="110"/>
      <c r="O144" s="110"/>
      <c r="P144" s="110"/>
      <c r="Q144" s="110"/>
      <c r="R144" s="111"/>
      <c r="Y144" s="1"/>
    </row>
    <row r="145" spans="1:25" ht="41.25" customHeight="1" x14ac:dyDescent="0.15">
      <c r="A145" s="469" t="s">
        <v>69</v>
      </c>
      <c r="B145" s="470"/>
      <c r="C145" s="538"/>
      <c r="D145" s="141"/>
      <c r="E145" s="155"/>
      <c r="F145" s="169">
        <f t="shared" si="38"/>
        <v>1028.2222222222222</v>
      </c>
      <c r="G145" s="110">
        <f t="shared" si="38"/>
        <v>101.11111111111111</v>
      </c>
      <c r="H145" s="110">
        <f t="shared" si="38"/>
        <v>1746.7222222222222</v>
      </c>
      <c r="I145" s="173">
        <f t="shared" si="38"/>
        <v>4.2222222222222223</v>
      </c>
      <c r="J145" s="110">
        <f t="shared" si="38"/>
        <v>246.94444444444446</v>
      </c>
      <c r="K145" s="173">
        <f t="shared" si="38"/>
        <v>1.9444444444444444</v>
      </c>
      <c r="L145" s="110">
        <f t="shared" si="38"/>
        <v>3123</v>
      </c>
      <c r="M145" s="110">
        <f t="shared" ref="M145:P147" si="39">M120</f>
        <v>6.166666666666667</v>
      </c>
      <c r="N145" s="110">
        <f t="shared" si="39"/>
        <v>2238.8333333333335</v>
      </c>
      <c r="O145" s="110">
        <f t="shared" si="39"/>
        <v>15.944444444444445</v>
      </c>
      <c r="P145" s="110">
        <f t="shared" si="39"/>
        <v>850.83333333333337</v>
      </c>
      <c r="Q145" s="110"/>
      <c r="R145" s="111"/>
      <c r="Y145" s="1"/>
    </row>
    <row r="146" spans="1:25" ht="41.25" customHeight="1" x14ac:dyDescent="0.15">
      <c r="A146" s="471" t="s">
        <v>70</v>
      </c>
      <c r="B146" s="470"/>
      <c r="C146" s="538"/>
      <c r="D146" s="141"/>
      <c r="E146" s="155"/>
      <c r="F146" s="169">
        <f t="shared" si="38"/>
        <v>841.27272727272725</v>
      </c>
      <c r="G146" s="110">
        <f t="shared" si="38"/>
        <v>82.727272727272734</v>
      </c>
      <c r="H146" s="110">
        <f t="shared" si="38"/>
        <v>1429.1363636363637</v>
      </c>
      <c r="I146" s="173">
        <f t="shared" si="38"/>
        <v>3.4545454545454541</v>
      </c>
      <c r="J146" s="110">
        <f t="shared" si="38"/>
        <v>202.04545454545453</v>
      </c>
      <c r="K146" s="173">
        <f t="shared" si="38"/>
        <v>1.5909090909090908</v>
      </c>
      <c r="L146" s="110">
        <f t="shared" si="38"/>
        <v>2555.1818181818185</v>
      </c>
      <c r="M146" s="110">
        <f t="shared" si="39"/>
        <v>5.045454545454545</v>
      </c>
      <c r="N146" s="110">
        <f t="shared" si="39"/>
        <v>1831.7727272727273</v>
      </c>
      <c r="O146" s="110">
        <f t="shared" si="39"/>
        <v>13.045454545454545</v>
      </c>
      <c r="P146" s="110">
        <f t="shared" si="39"/>
        <v>696.13636363636363</v>
      </c>
      <c r="Q146" s="110"/>
      <c r="R146" s="111"/>
      <c r="Y146" s="1"/>
    </row>
    <row r="147" spans="1:25" ht="41.25" customHeight="1" thickBot="1" x14ac:dyDescent="0.2">
      <c r="A147" s="460" t="s">
        <v>187</v>
      </c>
      <c r="B147" s="461"/>
      <c r="C147" s="462"/>
      <c r="D147" s="248">
        <f>D122</f>
        <v>396</v>
      </c>
      <c r="E147" s="249">
        <f>E122</f>
        <v>478</v>
      </c>
      <c r="F147" s="171">
        <f t="shared" si="38"/>
        <v>20045</v>
      </c>
      <c r="G147" s="113">
        <f t="shared" si="38"/>
        <v>1808</v>
      </c>
      <c r="H147" s="113">
        <f t="shared" si="38"/>
        <v>32915</v>
      </c>
      <c r="I147" s="114">
        <f t="shared" si="38"/>
        <v>7</v>
      </c>
      <c r="J147" s="113">
        <f t="shared" si="38"/>
        <v>4359</v>
      </c>
      <c r="K147" s="114">
        <f t="shared" si="38"/>
        <v>16</v>
      </c>
      <c r="L147" s="113">
        <f t="shared" si="38"/>
        <v>59127</v>
      </c>
      <c r="M147" s="114">
        <f t="shared" si="39"/>
        <v>23</v>
      </c>
      <c r="N147" s="114">
        <f t="shared" si="39"/>
        <v>41327</v>
      </c>
      <c r="O147" s="172">
        <f t="shared" si="39"/>
        <v>386</v>
      </c>
      <c r="P147" s="172">
        <f t="shared" si="39"/>
        <v>16628</v>
      </c>
      <c r="Q147" s="113"/>
      <c r="R147" s="115"/>
      <c r="Y147" s="1"/>
    </row>
    <row r="148" spans="1:25" ht="41.25" customHeight="1" x14ac:dyDescent="0.15">
      <c r="A148" s="463" t="s">
        <v>284</v>
      </c>
      <c r="B148" s="464"/>
      <c r="C148" s="542"/>
      <c r="D148" s="184">
        <f t="shared" ref="D148:Q148" si="40">D128+D133+D138+D143</f>
        <v>1530</v>
      </c>
      <c r="E148" s="184">
        <f t="shared" si="40"/>
        <v>1706</v>
      </c>
      <c r="F148" s="175">
        <f t="shared" si="40"/>
        <v>42809</v>
      </c>
      <c r="G148" s="117">
        <f t="shared" si="40"/>
        <v>5578</v>
      </c>
      <c r="H148" s="117">
        <f t="shared" si="40"/>
        <v>104771</v>
      </c>
      <c r="I148" s="117">
        <f t="shared" si="40"/>
        <v>283</v>
      </c>
      <c r="J148" s="117">
        <f t="shared" si="40"/>
        <v>20091</v>
      </c>
      <c r="K148" s="117">
        <f t="shared" si="40"/>
        <v>164</v>
      </c>
      <c r="L148" s="117">
        <f t="shared" si="40"/>
        <v>173249</v>
      </c>
      <c r="M148" s="117">
        <f t="shared" si="40"/>
        <v>447</v>
      </c>
      <c r="N148" s="117">
        <f t="shared" si="40"/>
        <v>138017</v>
      </c>
      <c r="O148" s="117">
        <f t="shared" si="40"/>
        <v>1597</v>
      </c>
      <c r="P148" s="117">
        <f t="shared" si="40"/>
        <v>42417</v>
      </c>
      <c r="Q148" s="117">
        <f t="shared" si="40"/>
        <v>188533</v>
      </c>
      <c r="R148" s="118">
        <f>L148/Q148*100</f>
        <v>91.893196416542466</v>
      </c>
      <c r="S148" s="1" t="s">
        <v>231</v>
      </c>
      <c r="Y148" s="1"/>
    </row>
    <row r="149" spans="1:25" ht="41.25" customHeight="1" x14ac:dyDescent="0.15">
      <c r="A149" s="465" t="s">
        <v>189</v>
      </c>
      <c r="B149" s="466"/>
      <c r="C149" s="541"/>
      <c r="D149" s="58"/>
      <c r="E149" s="98"/>
      <c r="F149" s="175">
        <f t="shared" ref="F149:K149" si="41">F148/$L$148*100</f>
        <v>24.709522132883883</v>
      </c>
      <c r="G149" s="119">
        <f t="shared" si="41"/>
        <v>3.219643403425128</v>
      </c>
      <c r="H149" s="119">
        <f t="shared" si="41"/>
        <v>60.474230731490522</v>
      </c>
      <c r="I149" s="119">
        <f t="shared" si="41"/>
        <v>0.16334870619743835</v>
      </c>
      <c r="J149" s="119">
        <f t="shared" si="41"/>
        <v>11.596603732200474</v>
      </c>
      <c r="K149" s="119">
        <f t="shared" si="41"/>
        <v>9.4661441047278777E-2</v>
      </c>
      <c r="L149" s="117"/>
      <c r="M149" s="117"/>
      <c r="N149" s="117"/>
      <c r="O149" s="117"/>
      <c r="P149" s="117"/>
      <c r="Q149" s="117"/>
      <c r="R149" s="118"/>
      <c r="Y149" s="1"/>
    </row>
    <row r="150" spans="1:25" ht="41.25" customHeight="1" x14ac:dyDescent="0.15">
      <c r="A150" s="467" t="s">
        <v>69</v>
      </c>
      <c r="B150" s="468"/>
      <c r="C150" s="543"/>
      <c r="D150" s="58"/>
      <c r="E150" s="98"/>
      <c r="F150" s="175">
        <f>F148/70</f>
        <v>611.55714285714282</v>
      </c>
      <c r="G150" s="119">
        <f>G148/70</f>
        <v>79.685714285714283</v>
      </c>
      <c r="H150" s="119">
        <f t="shared" ref="H150:P150" si="42">H148/70</f>
        <v>1496.7285714285715</v>
      </c>
      <c r="I150" s="119">
        <f t="shared" si="42"/>
        <v>4.0428571428571427</v>
      </c>
      <c r="J150" s="119">
        <f t="shared" si="42"/>
        <v>287.01428571428573</v>
      </c>
      <c r="K150" s="119">
        <f t="shared" si="42"/>
        <v>2.342857142857143</v>
      </c>
      <c r="L150" s="119">
        <f t="shared" si="42"/>
        <v>2474.9857142857145</v>
      </c>
      <c r="M150" s="119">
        <f t="shared" si="42"/>
        <v>6.3857142857142861</v>
      </c>
      <c r="N150" s="119">
        <f t="shared" si="42"/>
        <v>1971.6714285714286</v>
      </c>
      <c r="O150" s="119">
        <f t="shared" si="42"/>
        <v>22.814285714285713</v>
      </c>
      <c r="P150" s="119">
        <f t="shared" si="42"/>
        <v>605.95714285714291</v>
      </c>
      <c r="Q150" s="117"/>
      <c r="R150" s="118"/>
      <c r="Y150" s="1"/>
    </row>
    <row r="151" spans="1:25" ht="41.25" customHeight="1" x14ac:dyDescent="0.15">
      <c r="A151" s="467" t="s">
        <v>70</v>
      </c>
      <c r="B151" s="468"/>
      <c r="C151" s="543"/>
      <c r="D151" s="58"/>
      <c r="E151" s="98"/>
      <c r="F151" s="175">
        <f>F148/$D$148*18</f>
        <v>503.63529411764705</v>
      </c>
      <c r="G151" s="117">
        <f>G148/$D$148*18</f>
        <v>65.623529411764707</v>
      </c>
      <c r="H151" s="117">
        <f t="shared" ref="H151:P151" si="43">H148/$D$148*18</f>
        <v>1232.5999999999999</v>
      </c>
      <c r="I151" s="117">
        <f t="shared" si="43"/>
        <v>3.3294117647058825</v>
      </c>
      <c r="J151" s="117">
        <f t="shared" si="43"/>
        <v>236.36470588235292</v>
      </c>
      <c r="K151" s="117">
        <f t="shared" si="43"/>
        <v>1.9294117647058822</v>
      </c>
      <c r="L151" s="117">
        <f t="shared" si="43"/>
        <v>2038.2235294117647</v>
      </c>
      <c r="M151" s="117">
        <f t="shared" si="43"/>
        <v>5.2588235294117647</v>
      </c>
      <c r="N151" s="117">
        <f t="shared" si="43"/>
        <v>1623.7294117647059</v>
      </c>
      <c r="O151" s="117">
        <f t="shared" si="43"/>
        <v>18.788235294117648</v>
      </c>
      <c r="P151" s="117">
        <f t="shared" si="43"/>
        <v>499.02352941176468</v>
      </c>
      <c r="Q151" s="117"/>
      <c r="R151" s="118"/>
      <c r="Y151" s="1"/>
    </row>
    <row r="152" spans="1:25" ht="41.25" customHeight="1" thickBot="1" x14ac:dyDescent="0.2">
      <c r="A152" s="460" t="s">
        <v>187</v>
      </c>
      <c r="B152" s="461"/>
      <c r="C152" s="462"/>
      <c r="D152" s="362">
        <f t="shared" ref="D152:N152" si="44">D147+D142+D137+D132</f>
        <v>1530</v>
      </c>
      <c r="E152" s="363">
        <f t="shared" si="44"/>
        <v>1726</v>
      </c>
      <c r="F152" s="364">
        <f t="shared" si="44"/>
        <v>47374</v>
      </c>
      <c r="G152" s="365">
        <f t="shared" si="44"/>
        <v>6008</v>
      </c>
      <c r="H152" s="365">
        <f t="shared" si="44"/>
        <v>113512</v>
      </c>
      <c r="I152" s="365">
        <f t="shared" si="44"/>
        <v>203</v>
      </c>
      <c r="J152" s="365">
        <f t="shared" si="44"/>
        <v>21639</v>
      </c>
      <c r="K152" s="365">
        <f t="shared" si="44"/>
        <v>108</v>
      </c>
      <c r="L152" s="365">
        <f>L147+L142+L137+L132</f>
        <v>188533</v>
      </c>
      <c r="M152" s="365">
        <f t="shared" si="44"/>
        <v>311</v>
      </c>
      <c r="N152" s="365">
        <f t="shared" si="44"/>
        <v>148619</v>
      </c>
      <c r="O152" s="366">
        <f>O132+O137+O142+O147</f>
        <v>1737</v>
      </c>
      <c r="P152" s="366">
        <f>P132+P137+P142+P147</f>
        <v>46649</v>
      </c>
      <c r="Q152" s="121"/>
      <c r="R152" s="122"/>
      <c r="Y152" s="1"/>
    </row>
    <row r="153" spans="1:25" ht="38.25" customHeight="1" x14ac:dyDescent="0.15">
      <c r="A153" s="458"/>
      <c r="B153" s="459"/>
      <c r="C153" s="459"/>
      <c r="D153" s="459"/>
      <c r="E153" s="459"/>
      <c r="F153" s="459"/>
      <c r="G153" s="459"/>
      <c r="H153" s="459"/>
      <c r="I153" s="459"/>
      <c r="J153" s="459"/>
      <c r="K153" s="459"/>
      <c r="L153" s="459"/>
      <c r="M153" s="459"/>
      <c r="N153" s="459"/>
      <c r="O153" s="459"/>
      <c r="P153" s="459"/>
      <c r="Q153" s="459"/>
      <c r="R153" s="459"/>
    </row>
    <row r="154" spans="1:25" ht="18" customHeight="1" x14ac:dyDescent="0.15"/>
    <row r="155" spans="1:25" ht="18" customHeight="1" x14ac:dyDescent="0.15"/>
    <row r="156" spans="1:25" ht="18" customHeight="1" x14ac:dyDescent="0.15"/>
    <row r="157" spans="1:25" ht="18" customHeight="1" x14ac:dyDescent="0.15"/>
    <row r="158" spans="1:25" ht="18" customHeight="1" x14ac:dyDescent="0.15"/>
    <row r="159" spans="1:25" ht="18" customHeight="1" x14ac:dyDescent="0.15"/>
    <row r="160" spans="1:2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</sheetData>
  <mergeCells count="181">
    <mergeCell ref="A153:R153"/>
    <mergeCell ref="A136:C136"/>
    <mergeCell ref="A129:C129"/>
    <mergeCell ref="A135:C135"/>
    <mergeCell ref="A133:C133"/>
    <mergeCell ref="A149:C149"/>
    <mergeCell ref="A140:C140"/>
    <mergeCell ref="A148:C148"/>
    <mergeCell ref="A138:C138"/>
    <mergeCell ref="A143:C143"/>
    <mergeCell ref="A147:C147"/>
    <mergeCell ref="A146:C146"/>
    <mergeCell ref="A134:C134"/>
    <mergeCell ref="A130:C130"/>
    <mergeCell ref="A131:C131"/>
    <mergeCell ref="A152:C152"/>
    <mergeCell ref="A137:C137"/>
    <mergeCell ref="A150:C150"/>
    <mergeCell ref="A151:C151"/>
    <mergeCell ref="A144:C144"/>
    <mergeCell ref="A145:C145"/>
    <mergeCell ref="A139:C139"/>
    <mergeCell ref="A142:C142"/>
    <mergeCell ref="A141:C141"/>
    <mergeCell ref="F126:G126"/>
    <mergeCell ref="M126:M127"/>
    <mergeCell ref="H126:K126"/>
    <mergeCell ref="D125:D127"/>
    <mergeCell ref="A121:C121"/>
    <mergeCell ref="A97:C97"/>
    <mergeCell ref="A98:C98"/>
    <mergeCell ref="E125:E127"/>
    <mergeCell ref="A132:C132"/>
    <mergeCell ref="A117:C117"/>
    <mergeCell ref="A116:C116"/>
    <mergeCell ref="A128:C128"/>
    <mergeCell ref="A124:Q124"/>
    <mergeCell ref="A112:C112"/>
    <mergeCell ref="A109:C109"/>
    <mergeCell ref="A110:C110"/>
    <mergeCell ref="A115:C115"/>
    <mergeCell ref="A114:C114"/>
    <mergeCell ref="A111:C111"/>
    <mergeCell ref="A113:C113"/>
    <mergeCell ref="A122:C122"/>
    <mergeCell ref="P126:P127"/>
    <mergeCell ref="A120:C120"/>
    <mergeCell ref="F125:R125"/>
    <mergeCell ref="A108:C108"/>
    <mergeCell ref="A119:C119"/>
    <mergeCell ref="O126:O127"/>
    <mergeCell ref="N126:N127"/>
    <mergeCell ref="A88:C88"/>
    <mergeCell ref="A92:Q92"/>
    <mergeCell ref="A89:C89"/>
    <mergeCell ref="A90:C90"/>
    <mergeCell ref="E93:E95"/>
    <mergeCell ref="M94:M95"/>
    <mergeCell ref="F94:G94"/>
    <mergeCell ref="A91:R91"/>
    <mergeCell ref="A118:C118"/>
    <mergeCell ref="A105:C105"/>
    <mergeCell ref="A106:C106"/>
    <mergeCell ref="A103:C103"/>
    <mergeCell ref="A104:C104"/>
    <mergeCell ref="A107:C107"/>
    <mergeCell ref="F93:R93"/>
    <mergeCell ref="A102:C102"/>
    <mergeCell ref="A100:C100"/>
    <mergeCell ref="D93:D95"/>
    <mergeCell ref="A96:C96"/>
    <mergeCell ref="A99:C99"/>
    <mergeCell ref="A101:C101"/>
    <mergeCell ref="P94:P95"/>
    <mergeCell ref="O94:O95"/>
    <mergeCell ref="N94:N95"/>
    <mergeCell ref="H94:K94"/>
    <mergeCell ref="A77:C77"/>
    <mergeCell ref="A71:C71"/>
    <mergeCell ref="A73:C73"/>
    <mergeCell ref="A76:C76"/>
    <mergeCell ref="A74:C74"/>
    <mergeCell ref="A80:C80"/>
    <mergeCell ref="A78:C78"/>
    <mergeCell ref="A79:C79"/>
    <mergeCell ref="A87:C87"/>
    <mergeCell ref="A86:C86"/>
    <mergeCell ref="A83:C83"/>
    <mergeCell ref="A81:C81"/>
    <mergeCell ref="A82:C82"/>
    <mergeCell ref="A85:C85"/>
    <mergeCell ref="A84:C84"/>
    <mergeCell ref="A75:C75"/>
    <mergeCell ref="A72:C72"/>
    <mergeCell ref="A60:C60"/>
    <mergeCell ref="A70:C70"/>
    <mergeCell ref="A67:C67"/>
    <mergeCell ref="A69:C69"/>
    <mergeCell ref="A68:C68"/>
    <mergeCell ref="A63:Q63"/>
    <mergeCell ref="O65:O66"/>
    <mergeCell ref="M65:M66"/>
    <mergeCell ref="P65:P66"/>
    <mergeCell ref="H65:K65"/>
    <mergeCell ref="F65:G65"/>
    <mergeCell ref="F64:R64"/>
    <mergeCell ref="A59:C59"/>
    <mergeCell ref="P35:P36"/>
    <mergeCell ref="E64:E66"/>
    <mergeCell ref="A52:C52"/>
    <mergeCell ref="A38:C38"/>
    <mergeCell ref="A48:C48"/>
    <mergeCell ref="A50:C50"/>
    <mergeCell ref="A49:C49"/>
    <mergeCell ref="A54:C54"/>
    <mergeCell ref="A41:C41"/>
    <mergeCell ref="A45:C45"/>
    <mergeCell ref="A42:C42"/>
    <mergeCell ref="A51:C51"/>
    <mergeCell ref="A55:C55"/>
    <mergeCell ref="A53:C53"/>
    <mergeCell ref="N65:N66"/>
    <mergeCell ref="D64:D66"/>
    <mergeCell ref="A57:C57"/>
    <mergeCell ref="A58:C58"/>
    <mergeCell ref="A47:C47"/>
    <mergeCell ref="A61:C61"/>
    <mergeCell ref="A56:C56"/>
    <mergeCell ref="A43:C43"/>
    <mergeCell ref="A37:C37"/>
    <mergeCell ref="A1:Q1"/>
    <mergeCell ref="A9:C9"/>
    <mergeCell ref="P3:P4"/>
    <mergeCell ref="A6:C6"/>
    <mergeCell ref="A7:C7"/>
    <mergeCell ref="A14:C14"/>
    <mergeCell ref="A15:C15"/>
    <mergeCell ref="A19:C19"/>
    <mergeCell ref="F2:R2"/>
    <mergeCell ref="A8:C8"/>
    <mergeCell ref="A13:C13"/>
    <mergeCell ref="A5:C5"/>
    <mergeCell ref="D2:D4"/>
    <mergeCell ref="F3:G3"/>
    <mergeCell ref="M3:M4"/>
    <mergeCell ref="N3:N4"/>
    <mergeCell ref="O3:O4"/>
    <mergeCell ref="A18:C18"/>
    <mergeCell ref="A12:C12"/>
    <mergeCell ref="H3:K3"/>
    <mergeCell ref="A17:C17"/>
    <mergeCell ref="A11:C11"/>
    <mergeCell ref="A16:C16"/>
    <mergeCell ref="A10:C10"/>
    <mergeCell ref="E2:E4"/>
    <mergeCell ref="A22:C22"/>
    <mergeCell ref="A20:C20"/>
    <mergeCell ref="O35:O36"/>
    <mergeCell ref="H35:K35"/>
    <mergeCell ref="M35:M36"/>
    <mergeCell ref="N35:N36"/>
    <mergeCell ref="D34:D36"/>
    <mergeCell ref="F35:G35"/>
    <mergeCell ref="A40:C40"/>
    <mergeCell ref="A39:C39"/>
    <mergeCell ref="E34:E36"/>
    <mergeCell ref="A21:C21"/>
    <mergeCell ref="A25:C25"/>
    <mergeCell ref="A30:C30"/>
    <mergeCell ref="A46:C46"/>
    <mergeCell ref="A26:C26"/>
    <mergeCell ref="A27:C27"/>
    <mergeCell ref="A31:C31"/>
    <mergeCell ref="A44:C44"/>
    <mergeCell ref="A28:C28"/>
    <mergeCell ref="A29:C29"/>
    <mergeCell ref="A32:R32"/>
    <mergeCell ref="F34:R34"/>
    <mergeCell ref="A33:Q33"/>
    <mergeCell ref="A24:C24"/>
    <mergeCell ref="A23:C23"/>
  </mergeCells>
  <phoneticPr fontId="4"/>
  <printOptions gridLinesSet="0"/>
  <pageMargins left="0.39370078740157483" right="0.19685039370078741" top="0.43307086614173229" bottom="0.27559055118110237" header="0.31496062992125984" footer="0.19685039370078741"/>
  <pageSetup paperSize="9" scale="66" pageOrder="overThenDown" orientation="portrait" r:id="rId1"/>
  <headerFooter alignWithMargins="0"/>
  <rowBreaks count="4" manualBreakCount="4">
    <brk id="32" max="17" man="1"/>
    <brk id="62" max="17" man="1"/>
    <brk id="91" max="17" man="1"/>
    <brk id="123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8" tint="0.59999389629810485"/>
  </sheetPr>
  <dimension ref="A1:AF166"/>
  <sheetViews>
    <sheetView view="pageBreakPreview" topLeftCell="A140" zoomScale="85" zoomScaleNormal="82" zoomScaleSheetLayoutView="85" workbookViewId="0">
      <selection activeCell="O101" sqref="O101"/>
    </sheetView>
  </sheetViews>
  <sheetFormatPr defaultRowHeight="16.5" customHeight="1" x14ac:dyDescent="0.15"/>
  <cols>
    <col min="1" max="3" width="9.125" style="1" customWidth="1"/>
    <col min="4" max="4" width="4.375" style="1" customWidth="1"/>
    <col min="5" max="5" width="4.625" style="1" customWidth="1"/>
    <col min="6" max="6" width="10" style="1" customWidth="1"/>
    <col min="7" max="7" width="8.625" style="1" customWidth="1"/>
    <col min="8" max="8" width="9.125" style="1" customWidth="1"/>
    <col min="9" max="9" width="5.625" style="1" customWidth="1"/>
    <col min="10" max="10" width="9.5" style="1" customWidth="1"/>
    <col min="11" max="11" width="5.625" style="1" customWidth="1"/>
    <col min="12" max="12" width="10.625" style="1" customWidth="1"/>
    <col min="13" max="13" width="7" style="1" customWidth="1"/>
    <col min="14" max="14" width="9.125" style="1" customWidth="1"/>
    <col min="15" max="15" width="7.625" style="1" customWidth="1"/>
    <col min="16" max="16" width="9.375" style="1" customWidth="1"/>
    <col min="17" max="17" width="11.625" style="1" customWidth="1"/>
    <col min="18" max="18" width="10" style="2" customWidth="1"/>
    <col min="19" max="24" width="8.625" style="1" customWidth="1"/>
    <col min="25" max="25" width="8.625" style="2" customWidth="1"/>
    <col min="26" max="29" width="8.625" style="1" customWidth="1"/>
    <col min="30" max="31" width="11" style="1" customWidth="1"/>
    <col min="32" max="32" width="9" style="2"/>
    <col min="33" max="16384" width="9" style="1"/>
  </cols>
  <sheetData>
    <row r="1" spans="1:32" ht="36" customHeight="1" x14ac:dyDescent="0.2">
      <c r="A1" s="505" t="s">
        <v>301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74" t="s">
        <v>77</v>
      </c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3"/>
      <c r="AF1" s="3"/>
    </row>
    <row r="2" spans="1:32" ht="33.75" customHeight="1" x14ac:dyDescent="0.15">
      <c r="A2" s="17"/>
      <c r="B2" s="12"/>
      <c r="C2" s="30" t="s">
        <v>50</v>
      </c>
      <c r="D2" s="506" t="s">
        <v>82</v>
      </c>
      <c r="E2" s="506" t="s">
        <v>53</v>
      </c>
      <c r="F2" s="512" t="s">
        <v>81</v>
      </c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4"/>
      <c r="Y2" s="1"/>
      <c r="AF2" s="1"/>
    </row>
    <row r="3" spans="1:32" ht="33.75" customHeight="1" x14ac:dyDescent="0.15">
      <c r="A3" s="18"/>
      <c r="B3" s="13"/>
      <c r="C3" s="13"/>
      <c r="D3" s="507"/>
      <c r="E3" s="507"/>
      <c r="F3" s="502" t="s">
        <v>0</v>
      </c>
      <c r="G3" s="481"/>
      <c r="H3" s="502" t="s">
        <v>1</v>
      </c>
      <c r="I3" s="503"/>
      <c r="J3" s="503"/>
      <c r="K3" s="481"/>
      <c r="L3" s="37"/>
      <c r="M3" s="510" t="s">
        <v>164</v>
      </c>
      <c r="N3" s="485" t="s">
        <v>170</v>
      </c>
      <c r="O3" s="485" t="s">
        <v>148</v>
      </c>
      <c r="P3" s="485" t="s">
        <v>149</v>
      </c>
      <c r="Q3" s="8"/>
      <c r="R3" s="39"/>
      <c r="Y3" s="1"/>
      <c r="AF3" s="1"/>
    </row>
    <row r="4" spans="1:32" ht="38.25" customHeight="1" x14ac:dyDescent="0.15">
      <c r="A4" s="26" t="s">
        <v>56</v>
      </c>
      <c r="B4" s="14"/>
      <c r="C4" s="14"/>
      <c r="D4" s="508"/>
      <c r="E4" s="508"/>
      <c r="F4" s="38" t="s">
        <v>2</v>
      </c>
      <c r="G4" s="38" t="s">
        <v>3</v>
      </c>
      <c r="H4" s="38" t="s">
        <v>2</v>
      </c>
      <c r="I4" s="151" t="s">
        <v>164</v>
      </c>
      <c r="J4" s="73" t="s">
        <v>3</v>
      </c>
      <c r="K4" s="151" t="s">
        <v>164</v>
      </c>
      <c r="L4" s="62" t="s">
        <v>4</v>
      </c>
      <c r="M4" s="511"/>
      <c r="N4" s="515"/>
      <c r="O4" s="515"/>
      <c r="P4" s="515"/>
      <c r="Q4" s="15" t="s">
        <v>5</v>
      </c>
      <c r="R4" s="28" t="s">
        <v>6</v>
      </c>
      <c r="Y4" s="1"/>
      <c r="AF4" s="1"/>
    </row>
    <row r="5" spans="1:32" ht="36" customHeight="1" x14ac:dyDescent="0.15">
      <c r="A5" s="455" t="s">
        <v>127</v>
      </c>
      <c r="B5" s="456"/>
      <c r="C5" s="456"/>
      <c r="D5" s="136">
        <v>18</v>
      </c>
      <c r="E5" s="136">
        <v>25</v>
      </c>
      <c r="F5" s="123">
        <v>728</v>
      </c>
      <c r="G5" s="123">
        <v>102</v>
      </c>
      <c r="H5" s="123">
        <v>678</v>
      </c>
      <c r="I5" s="123">
        <v>3</v>
      </c>
      <c r="J5" s="123">
        <v>165</v>
      </c>
      <c r="K5" s="123">
        <v>1</v>
      </c>
      <c r="L5" s="110">
        <f>SUM(F5+G5+H5+J5)</f>
        <v>1673</v>
      </c>
      <c r="M5" s="124">
        <f>SUM(I5+K5)</f>
        <v>4</v>
      </c>
      <c r="N5" s="124">
        <v>1673</v>
      </c>
      <c r="O5" s="123">
        <v>0</v>
      </c>
      <c r="P5" s="123">
        <v>475</v>
      </c>
      <c r="Q5" s="123">
        <v>1781</v>
      </c>
      <c r="R5" s="125">
        <f t="shared" ref="R5:R26" si="0">L5/Q5*100</f>
        <v>93.935991016282983</v>
      </c>
      <c r="Y5" s="1"/>
      <c r="AF5" s="1"/>
    </row>
    <row r="6" spans="1:32" ht="36" customHeight="1" x14ac:dyDescent="0.15">
      <c r="A6" s="455" t="s">
        <v>7</v>
      </c>
      <c r="B6" s="479"/>
      <c r="C6" s="479"/>
      <c r="D6" s="136">
        <v>18</v>
      </c>
      <c r="E6" s="136">
        <v>22</v>
      </c>
      <c r="F6" s="123">
        <v>55</v>
      </c>
      <c r="G6" s="123">
        <v>8</v>
      </c>
      <c r="H6" s="123">
        <v>645</v>
      </c>
      <c r="I6" s="123">
        <v>5</v>
      </c>
      <c r="J6" s="123">
        <v>194</v>
      </c>
      <c r="K6" s="123">
        <v>0</v>
      </c>
      <c r="L6" s="110">
        <f t="shared" ref="L6:L26" si="1">SUM(F6+G6+H6+J6)</f>
        <v>902</v>
      </c>
      <c r="M6" s="124">
        <f t="shared" ref="M6:M26" si="2">SUM(I6+K6)</f>
        <v>5</v>
      </c>
      <c r="N6" s="124">
        <v>871</v>
      </c>
      <c r="O6" s="123">
        <v>31</v>
      </c>
      <c r="P6" s="123">
        <v>119</v>
      </c>
      <c r="Q6" s="123">
        <v>1520</v>
      </c>
      <c r="R6" s="125">
        <f t="shared" si="0"/>
        <v>59.342105263157897</v>
      </c>
      <c r="Y6" s="1"/>
      <c r="AF6" s="1"/>
    </row>
    <row r="7" spans="1:32" ht="36" customHeight="1" x14ac:dyDescent="0.15">
      <c r="A7" s="455" t="s">
        <v>8</v>
      </c>
      <c r="B7" s="456"/>
      <c r="C7" s="456"/>
      <c r="D7" s="136">
        <v>27</v>
      </c>
      <c r="E7" s="136">
        <v>30</v>
      </c>
      <c r="F7" s="123">
        <v>731</v>
      </c>
      <c r="G7" s="123">
        <v>134</v>
      </c>
      <c r="H7" s="123">
        <v>3800</v>
      </c>
      <c r="I7" s="123">
        <v>9</v>
      </c>
      <c r="J7" s="123">
        <v>787</v>
      </c>
      <c r="K7" s="123">
        <v>2</v>
      </c>
      <c r="L7" s="110">
        <f t="shared" si="1"/>
        <v>5452</v>
      </c>
      <c r="M7" s="124">
        <f t="shared" si="2"/>
        <v>11</v>
      </c>
      <c r="N7" s="124">
        <v>4360</v>
      </c>
      <c r="O7" s="123">
        <v>0</v>
      </c>
      <c r="P7" s="123">
        <v>1311</v>
      </c>
      <c r="Q7" s="123">
        <v>4896</v>
      </c>
      <c r="R7" s="125">
        <f t="shared" si="0"/>
        <v>111.35620915032681</v>
      </c>
      <c r="Y7" s="1"/>
      <c r="AF7" s="1"/>
    </row>
    <row r="8" spans="1:32" ht="36" customHeight="1" x14ac:dyDescent="0.15">
      <c r="A8" s="504" t="s">
        <v>116</v>
      </c>
      <c r="B8" s="456"/>
      <c r="C8" s="456"/>
      <c r="D8" s="136">
        <v>18</v>
      </c>
      <c r="E8" s="136">
        <v>28</v>
      </c>
      <c r="F8" s="123">
        <v>324</v>
      </c>
      <c r="G8" s="123">
        <v>26</v>
      </c>
      <c r="H8" s="123">
        <v>249</v>
      </c>
      <c r="I8" s="123">
        <v>0</v>
      </c>
      <c r="J8" s="123">
        <v>63</v>
      </c>
      <c r="K8" s="123">
        <v>1</v>
      </c>
      <c r="L8" s="110">
        <f t="shared" si="1"/>
        <v>662</v>
      </c>
      <c r="M8" s="124">
        <f t="shared" si="2"/>
        <v>1</v>
      </c>
      <c r="N8" s="124">
        <v>615</v>
      </c>
      <c r="O8" s="123">
        <v>47</v>
      </c>
      <c r="P8" s="123">
        <v>329</v>
      </c>
      <c r="Q8" s="123">
        <v>893</v>
      </c>
      <c r="R8" s="125">
        <f t="shared" si="0"/>
        <v>74.132138857782763</v>
      </c>
      <c r="Y8" s="1"/>
      <c r="AF8" s="1"/>
    </row>
    <row r="9" spans="1:32" ht="36" customHeight="1" x14ac:dyDescent="0.15">
      <c r="A9" s="504" t="s">
        <v>130</v>
      </c>
      <c r="B9" s="456"/>
      <c r="C9" s="456"/>
      <c r="D9" s="136">
        <v>27</v>
      </c>
      <c r="E9" s="136">
        <v>30</v>
      </c>
      <c r="F9" s="123">
        <v>927</v>
      </c>
      <c r="G9" s="123">
        <v>91</v>
      </c>
      <c r="H9" s="123">
        <v>3501</v>
      </c>
      <c r="I9" s="123">
        <v>23</v>
      </c>
      <c r="J9" s="123">
        <v>695</v>
      </c>
      <c r="K9" s="123">
        <v>12</v>
      </c>
      <c r="L9" s="110">
        <f t="shared" si="1"/>
        <v>5214</v>
      </c>
      <c r="M9" s="124">
        <f t="shared" si="2"/>
        <v>35</v>
      </c>
      <c r="N9" s="124">
        <v>5117</v>
      </c>
      <c r="O9" s="123">
        <v>97</v>
      </c>
      <c r="P9" s="123">
        <v>1192</v>
      </c>
      <c r="Q9" s="123">
        <v>5368</v>
      </c>
      <c r="R9" s="125">
        <f t="shared" si="0"/>
        <v>97.131147540983605</v>
      </c>
      <c r="Y9" s="1"/>
      <c r="AF9" s="1"/>
    </row>
    <row r="10" spans="1:32" ht="36" customHeight="1" x14ac:dyDescent="0.15">
      <c r="A10" s="455" t="s">
        <v>200</v>
      </c>
      <c r="B10" s="456"/>
      <c r="C10" s="456"/>
      <c r="D10" s="136">
        <v>18</v>
      </c>
      <c r="E10" s="136">
        <v>28</v>
      </c>
      <c r="F10" s="123">
        <v>282</v>
      </c>
      <c r="G10" s="123">
        <v>26</v>
      </c>
      <c r="H10" s="123">
        <v>2030</v>
      </c>
      <c r="I10" s="123">
        <v>10</v>
      </c>
      <c r="J10" s="123">
        <v>308</v>
      </c>
      <c r="K10" s="123">
        <v>9</v>
      </c>
      <c r="L10" s="110">
        <f>SUM(F10+G10+H10+J10)</f>
        <v>2646</v>
      </c>
      <c r="M10" s="124">
        <f>SUM(I10+K10)</f>
        <v>19</v>
      </c>
      <c r="N10" s="124">
        <v>2646</v>
      </c>
      <c r="O10" s="123">
        <v>0</v>
      </c>
      <c r="P10" s="123">
        <v>455</v>
      </c>
      <c r="Q10" s="123">
        <v>2410</v>
      </c>
      <c r="R10" s="125">
        <f>L10/Q10*100</f>
        <v>109.79253112033196</v>
      </c>
      <c r="Y10" s="1"/>
      <c r="AF10" s="1"/>
    </row>
    <row r="11" spans="1:32" ht="36" customHeight="1" x14ac:dyDescent="0.15">
      <c r="A11" s="455" t="s">
        <v>9</v>
      </c>
      <c r="B11" s="456"/>
      <c r="C11" s="456"/>
      <c r="D11" s="136">
        <v>18</v>
      </c>
      <c r="E11" s="136">
        <v>31</v>
      </c>
      <c r="F11" s="123">
        <v>363</v>
      </c>
      <c r="G11" s="123">
        <v>53</v>
      </c>
      <c r="H11" s="123">
        <v>2765</v>
      </c>
      <c r="I11" s="123">
        <v>0</v>
      </c>
      <c r="J11" s="123">
        <v>691</v>
      </c>
      <c r="K11" s="123">
        <v>0</v>
      </c>
      <c r="L11" s="110">
        <f t="shared" si="1"/>
        <v>3872</v>
      </c>
      <c r="M11" s="124">
        <f t="shared" si="2"/>
        <v>0</v>
      </c>
      <c r="N11" s="124">
        <v>3872</v>
      </c>
      <c r="O11" s="123">
        <v>0</v>
      </c>
      <c r="P11" s="123">
        <v>1070</v>
      </c>
      <c r="Q11" s="123">
        <v>3796</v>
      </c>
      <c r="R11" s="125">
        <f t="shared" si="0"/>
        <v>102.00210748155953</v>
      </c>
      <c r="Y11" s="1"/>
      <c r="AF11" s="1"/>
    </row>
    <row r="12" spans="1:32" ht="36" customHeight="1" x14ac:dyDescent="0.15">
      <c r="A12" s="455" t="s">
        <v>10</v>
      </c>
      <c r="B12" s="456"/>
      <c r="C12" s="456"/>
      <c r="D12" s="136">
        <v>36</v>
      </c>
      <c r="E12" s="136">
        <v>29</v>
      </c>
      <c r="F12" s="123">
        <v>968</v>
      </c>
      <c r="G12" s="123">
        <v>158</v>
      </c>
      <c r="H12" s="123">
        <v>952</v>
      </c>
      <c r="I12" s="123">
        <v>9</v>
      </c>
      <c r="J12" s="123">
        <v>313</v>
      </c>
      <c r="K12" s="123">
        <v>1</v>
      </c>
      <c r="L12" s="110">
        <f t="shared" si="1"/>
        <v>2391</v>
      </c>
      <c r="M12" s="124">
        <f t="shared" si="2"/>
        <v>10</v>
      </c>
      <c r="N12" s="124">
        <v>2391</v>
      </c>
      <c r="O12" s="123">
        <v>0</v>
      </c>
      <c r="P12" s="123">
        <v>650</v>
      </c>
      <c r="Q12" s="123">
        <v>2552</v>
      </c>
      <c r="R12" s="125">
        <f t="shared" si="0"/>
        <v>93.691222570532915</v>
      </c>
      <c r="Y12" s="1"/>
      <c r="AF12" s="1"/>
    </row>
    <row r="13" spans="1:32" ht="36" customHeight="1" x14ac:dyDescent="0.15">
      <c r="A13" s="455" t="s">
        <v>11</v>
      </c>
      <c r="B13" s="456"/>
      <c r="C13" s="456"/>
      <c r="D13" s="136">
        <v>36</v>
      </c>
      <c r="E13" s="136">
        <v>31</v>
      </c>
      <c r="F13" s="123">
        <v>0</v>
      </c>
      <c r="G13" s="123">
        <v>0</v>
      </c>
      <c r="H13" s="123">
        <v>4134</v>
      </c>
      <c r="I13" s="123">
        <v>90</v>
      </c>
      <c r="J13" s="123">
        <v>1008</v>
      </c>
      <c r="K13" s="123">
        <v>29</v>
      </c>
      <c r="L13" s="110">
        <f t="shared" si="1"/>
        <v>5142</v>
      </c>
      <c r="M13" s="124">
        <f t="shared" si="2"/>
        <v>119</v>
      </c>
      <c r="N13" s="124">
        <v>2302</v>
      </c>
      <c r="O13" s="123">
        <v>79</v>
      </c>
      <c r="P13" s="123">
        <v>611</v>
      </c>
      <c r="Q13" s="123">
        <v>5105</v>
      </c>
      <c r="R13" s="125">
        <f t="shared" si="0"/>
        <v>100.72477962781588</v>
      </c>
      <c r="Y13" s="1"/>
      <c r="AF13" s="1"/>
    </row>
    <row r="14" spans="1:32" ht="36" customHeight="1" x14ac:dyDescent="0.15">
      <c r="A14" s="455" t="s">
        <v>87</v>
      </c>
      <c r="B14" s="456"/>
      <c r="C14" s="456"/>
      <c r="D14" s="136">
        <v>36</v>
      </c>
      <c r="E14" s="136">
        <v>28</v>
      </c>
      <c r="F14" s="123">
        <v>1694</v>
      </c>
      <c r="G14" s="123">
        <v>180</v>
      </c>
      <c r="H14" s="123">
        <v>3213</v>
      </c>
      <c r="I14" s="123">
        <v>7</v>
      </c>
      <c r="J14" s="123">
        <v>674</v>
      </c>
      <c r="K14" s="123">
        <v>5</v>
      </c>
      <c r="L14" s="110">
        <f t="shared" si="1"/>
        <v>5761</v>
      </c>
      <c r="M14" s="124">
        <f t="shared" si="2"/>
        <v>12</v>
      </c>
      <c r="N14" s="124">
        <v>5631</v>
      </c>
      <c r="O14" s="123">
        <v>52</v>
      </c>
      <c r="P14" s="123">
        <v>1674</v>
      </c>
      <c r="Q14" s="123">
        <v>6168</v>
      </c>
      <c r="R14" s="125">
        <f t="shared" si="0"/>
        <v>93.401426718547341</v>
      </c>
      <c r="Y14" s="1"/>
      <c r="AF14" s="1"/>
    </row>
    <row r="15" spans="1:32" ht="36" customHeight="1" x14ac:dyDescent="0.15">
      <c r="A15" s="504" t="s">
        <v>57</v>
      </c>
      <c r="B15" s="456"/>
      <c r="C15" s="456"/>
      <c r="D15" s="136">
        <v>18</v>
      </c>
      <c r="E15" s="136">
        <v>29</v>
      </c>
      <c r="F15" s="123">
        <v>267</v>
      </c>
      <c r="G15" s="123">
        <v>35</v>
      </c>
      <c r="H15" s="123">
        <v>2529</v>
      </c>
      <c r="I15" s="123">
        <v>0</v>
      </c>
      <c r="J15" s="123">
        <v>548</v>
      </c>
      <c r="K15" s="123">
        <v>0</v>
      </c>
      <c r="L15" s="110">
        <f t="shared" si="1"/>
        <v>3379</v>
      </c>
      <c r="M15" s="124">
        <f t="shared" si="2"/>
        <v>0</v>
      </c>
      <c r="N15" s="124">
        <v>3259</v>
      </c>
      <c r="O15" s="123">
        <v>41</v>
      </c>
      <c r="P15" s="123">
        <v>728</v>
      </c>
      <c r="Q15" s="123">
        <v>3340</v>
      </c>
      <c r="R15" s="125">
        <f t="shared" si="0"/>
        <v>101.16766467065868</v>
      </c>
      <c r="Y15" s="1"/>
      <c r="AF15" s="1"/>
    </row>
    <row r="16" spans="1:32" ht="36" customHeight="1" x14ac:dyDescent="0.15">
      <c r="A16" s="504" t="s">
        <v>58</v>
      </c>
      <c r="B16" s="456"/>
      <c r="C16" s="456"/>
      <c r="D16" s="136">
        <v>18</v>
      </c>
      <c r="E16" s="136">
        <v>30</v>
      </c>
      <c r="F16" s="123">
        <v>250</v>
      </c>
      <c r="G16" s="123">
        <v>42</v>
      </c>
      <c r="H16" s="123">
        <v>1035</v>
      </c>
      <c r="I16" s="123">
        <v>31</v>
      </c>
      <c r="J16" s="123">
        <v>266</v>
      </c>
      <c r="K16" s="123">
        <v>17</v>
      </c>
      <c r="L16" s="110">
        <f t="shared" si="1"/>
        <v>1593</v>
      </c>
      <c r="M16" s="124">
        <f t="shared" si="2"/>
        <v>48</v>
      </c>
      <c r="N16" s="124">
        <v>0</v>
      </c>
      <c r="O16" s="123">
        <v>0</v>
      </c>
      <c r="P16" s="123">
        <v>232</v>
      </c>
      <c r="Q16" s="123">
        <v>1428</v>
      </c>
      <c r="R16" s="125">
        <f t="shared" si="0"/>
        <v>111.5546218487395</v>
      </c>
      <c r="Y16" s="1"/>
      <c r="AF16" s="1"/>
    </row>
    <row r="17" spans="1:32" ht="36" customHeight="1" x14ac:dyDescent="0.15">
      <c r="A17" s="504" t="s">
        <v>86</v>
      </c>
      <c r="B17" s="456"/>
      <c r="C17" s="456"/>
      <c r="D17" s="136">
        <v>18</v>
      </c>
      <c r="E17" s="136">
        <v>29</v>
      </c>
      <c r="F17" s="123">
        <v>25</v>
      </c>
      <c r="G17" s="123">
        <v>14</v>
      </c>
      <c r="H17" s="123">
        <v>2719</v>
      </c>
      <c r="I17" s="123">
        <v>13</v>
      </c>
      <c r="J17" s="123">
        <v>1003</v>
      </c>
      <c r="K17" s="123">
        <v>5</v>
      </c>
      <c r="L17" s="110">
        <f t="shared" si="1"/>
        <v>3761</v>
      </c>
      <c r="M17" s="124">
        <f t="shared" si="2"/>
        <v>18</v>
      </c>
      <c r="N17" s="124">
        <v>3666</v>
      </c>
      <c r="O17" s="123">
        <v>72</v>
      </c>
      <c r="P17" s="123">
        <v>1203</v>
      </c>
      <c r="Q17" s="123">
        <v>3436</v>
      </c>
      <c r="R17" s="125">
        <f>L17/Q17*100</f>
        <v>109.45867287543656</v>
      </c>
      <c r="Y17" s="1"/>
      <c r="AF17" s="1"/>
    </row>
    <row r="18" spans="1:32" ht="36" customHeight="1" x14ac:dyDescent="0.15">
      <c r="A18" s="504" t="s">
        <v>65</v>
      </c>
      <c r="B18" s="456"/>
      <c r="C18" s="456"/>
      <c r="D18" s="136">
        <v>18</v>
      </c>
      <c r="E18" s="136">
        <v>31</v>
      </c>
      <c r="F18" s="123">
        <v>487</v>
      </c>
      <c r="G18" s="123">
        <v>133</v>
      </c>
      <c r="H18" s="123">
        <v>1605</v>
      </c>
      <c r="I18" s="123">
        <v>17</v>
      </c>
      <c r="J18" s="123">
        <v>723</v>
      </c>
      <c r="K18" s="123">
        <v>1</v>
      </c>
      <c r="L18" s="110">
        <f t="shared" si="1"/>
        <v>2948</v>
      </c>
      <c r="M18" s="124">
        <f t="shared" si="2"/>
        <v>18</v>
      </c>
      <c r="N18" s="124">
        <v>2699</v>
      </c>
      <c r="O18" s="123">
        <v>157</v>
      </c>
      <c r="P18" s="123">
        <v>771</v>
      </c>
      <c r="Q18" s="123">
        <v>3205</v>
      </c>
      <c r="R18" s="125">
        <f t="shared" si="0"/>
        <v>91.981279251170051</v>
      </c>
      <c r="Y18" s="1"/>
      <c r="AF18" s="1"/>
    </row>
    <row r="19" spans="1:32" ht="36" customHeight="1" x14ac:dyDescent="0.15">
      <c r="A19" s="455" t="s">
        <v>12</v>
      </c>
      <c r="B19" s="456"/>
      <c r="C19" s="456"/>
      <c r="D19" s="136">
        <v>18</v>
      </c>
      <c r="E19" s="136">
        <v>29</v>
      </c>
      <c r="F19" s="123">
        <v>1003</v>
      </c>
      <c r="G19" s="123">
        <v>68</v>
      </c>
      <c r="H19" s="123">
        <v>2035</v>
      </c>
      <c r="I19" s="123">
        <v>0</v>
      </c>
      <c r="J19" s="123">
        <v>337</v>
      </c>
      <c r="K19" s="123">
        <v>0</v>
      </c>
      <c r="L19" s="110">
        <f t="shared" si="1"/>
        <v>3443</v>
      </c>
      <c r="M19" s="124">
        <f t="shared" si="2"/>
        <v>0</v>
      </c>
      <c r="N19" s="124">
        <v>3338</v>
      </c>
      <c r="O19" s="123">
        <v>93</v>
      </c>
      <c r="P19" s="123">
        <v>769</v>
      </c>
      <c r="Q19" s="123">
        <v>2872</v>
      </c>
      <c r="R19" s="125">
        <f t="shared" si="0"/>
        <v>119.88161559888579</v>
      </c>
      <c r="Y19" s="1"/>
      <c r="AF19" s="1"/>
    </row>
    <row r="20" spans="1:32" ht="36" customHeight="1" x14ac:dyDescent="0.15">
      <c r="A20" s="504" t="s">
        <v>202</v>
      </c>
      <c r="B20" s="456"/>
      <c r="C20" s="456"/>
      <c r="D20" s="136">
        <v>36</v>
      </c>
      <c r="E20" s="136">
        <v>31</v>
      </c>
      <c r="F20" s="123">
        <v>1013</v>
      </c>
      <c r="G20" s="123">
        <v>196</v>
      </c>
      <c r="H20" s="123">
        <v>5213</v>
      </c>
      <c r="I20" s="123">
        <v>5</v>
      </c>
      <c r="J20" s="123">
        <v>948</v>
      </c>
      <c r="K20" s="123">
        <v>1</v>
      </c>
      <c r="L20" s="110">
        <f t="shared" si="1"/>
        <v>7370</v>
      </c>
      <c r="M20" s="124">
        <f t="shared" si="2"/>
        <v>6</v>
      </c>
      <c r="N20" s="124">
        <v>7259</v>
      </c>
      <c r="O20" s="123">
        <v>107</v>
      </c>
      <c r="P20" s="123">
        <v>1945</v>
      </c>
      <c r="Q20" s="123">
        <v>6397</v>
      </c>
      <c r="R20" s="125">
        <f>L20/Q20*100</f>
        <v>115.21025480694075</v>
      </c>
      <c r="Y20" s="1"/>
      <c r="AF20" s="1"/>
    </row>
    <row r="21" spans="1:32" ht="36" customHeight="1" x14ac:dyDescent="0.15">
      <c r="A21" s="455" t="s">
        <v>13</v>
      </c>
      <c r="B21" s="456"/>
      <c r="C21" s="456"/>
      <c r="D21" s="136">
        <v>18</v>
      </c>
      <c r="E21" s="136">
        <v>29</v>
      </c>
      <c r="F21" s="123">
        <v>132</v>
      </c>
      <c r="G21" s="123">
        <v>6</v>
      </c>
      <c r="H21" s="123">
        <v>2048</v>
      </c>
      <c r="I21" s="123">
        <v>3</v>
      </c>
      <c r="J21" s="123">
        <v>362</v>
      </c>
      <c r="K21" s="123">
        <v>1</v>
      </c>
      <c r="L21" s="110">
        <f t="shared" si="1"/>
        <v>2548</v>
      </c>
      <c r="M21" s="124">
        <f t="shared" si="2"/>
        <v>4</v>
      </c>
      <c r="N21" s="124">
        <v>2128</v>
      </c>
      <c r="O21" s="123">
        <v>0</v>
      </c>
      <c r="P21" s="123">
        <v>334</v>
      </c>
      <c r="Q21" s="123">
        <v>2580</v>
      </c>
      <c r="R21" s="125">
        <f t="shared" si="0"/>
        <v>98.759689922480618</v>
      </c>
      <c r="Y21" s="1"/>
      <c r="AF21" s="1"/>
    </row>
    <row r="22" spans="1:32" ht="36" customHeight="1" x14ac:dyDescent="0.15">
      <c r="A22" s="455" t="s">
        <v>172</v>
      </c>
      <c r="B22" s="456"/>
      <c r="C22" s="456"/>
      <c r="D22" s="136">
        <v>18</v>
      </c>
      <c r="E22" s="136">
        <v>31</v>
      </c>
      <c r="F22" s="123">
        <v>0</v>
      </c>
      <c r="G22" s="123">
        <v>0</v>
      </c>
      <c r="H22" s="123">
        <v>2086</v>
      </c>
      <c r="I22" s="123">
        <v>0</v>
      </c>
      <c r="J22" s="123">
        <v>622</v>
      </c>
      <c r="K22" s="123">
        <v>0</v>
      </c>
      <c r="L22" s="110">
        <f t="shared" si="1"/>
        <v>2708</v>
      </c>
      <c r="M22" s="124">
        <f t="shared" si="2"/>
        <v>0</v>
      </c>
      <c r="N22" s="124">
        <v>2668</v>
      </c>
      <c r="O22" s="123">
        <v>34</v>
      </c>
      <c r="P22" s="123">
        <v>676</v>
      </c>
      <c r="Q22" s="123">
        <v>2960</v>
      </c>
      <c r="R22" s="125">
        <f t="shared" si="0"/>
        <v>91.486486486486484</v>
      </c>
      <c r="Y22" s="1"/>
      <c r="AF22" s="1"/>
    </row>
    <row r="23" spans="1:32" ht="36" customHeight="1" x14ac:dyDescent="0.15">
      <c r="A23" s="504" t="s">
        <v>211</v>
      </c>
      <c r="B23" s="456"/>
      <c r="C23" s="456"/>
      <c r="D23" s="136">
        <v>27</v>
      </c>
      <c r="E23" s="136">
        <v>29</v>
      </c>
      <c r="F23" s="123">
        <v>997</v>
      </c>
      <c r="G23" s="123">
        <v>208</v>
      </c>
      <c r="H23" s="123">
        <v>3556</v>
      </c>
      <c r="I23" s="123">
        <v>0</v>
      </c>
      <c r="J23" s="123">
        <v>723</v>
      </c>
      <c r="K23" s="123">
        <v>0</v>
      </c>
      <c r="L23" s="110">
        <f>SUM(F23+G23+H23+J23)</f>
        <v>5484</v>
      </c>
      <c r="M23" s="124">
        <f>SUM(I23+K23)</f>
        <v>0</v>
      </c>
      <c r="N23" s="124">
        <v>5450</v>
      </c>
      <c r="O23" s="123">
        <v>34</v>
      </c>
      <c r="P23" s="123">
        <v>1028</v>
      </c>
      <c r="Q23" s="123">
        <v>5110</v>
      </c>
      <c r="R23" s="125">
        <f>L23/Q23*100</f>
        <v>107.31898238747554</v>
      </c>
      <c r="Y23" s="1"/>
      <c r="AF23" s="1"/>
    </row>
    <row r="24" spans="1:32" ht="36" customHeight="1" x14ac:dyDescent="0.15">
      <c r="A24" s="455" t="s">
        <v>55</v>
      </c>
      <c r="B24" s="456"/>
      <c r="C24" s="456"/>
      <c r="D24" s="136">
        <v>18</v>
      </c>
      <c r="E24" s="136">
        <v>29</v>
      </c>
      <c r="F24" s="123">
        <v>1182</v>
      </c>
      <c r="G24" s="123">
        <v>237</v>
      </c>
      <c r="H24" s="123">
        <v>1446</v>
      </c>
      <c r="I24" s="123">
        <v>0</v>
      </c>
      <c r="J24" s="123">
        <v>263</v>
      </c>
      <c r="K24" s="123">
        <v>0</v>
      </c>
      <c r="L24" s="110">
        <f t="shared" si="1"/>
        <v>3128</v>
      </c>
      <c r="M24" s="124">
        <f t="shared" si="2"/>
        <v>0</v>
      </c>
      <c r="N24" s="124">
        <v>2980</v>
      </c>
      <c r="O24" s="123">
        <v>0</v>
      </c>
      <c r="P24" s="123">
        <v>806</v>
      </c>
      <c r="Q24" s="123">
        <v>2979</v>
      </c>
      <c r="R24" s="125">
        <f t="shared" si="0"/>
        <v>105.00167841557571</v>
      </c>
      <c r="Y24" s="1"/>
      <c r="AF24" s="1"/>
    </row>
    <row r="25" spans="1:32" ht="36" customHeight="1" x14ac:dyDescent="0.15">
      <c r="A25" s="504" t="s">
        <v>271</v>
      </c>
      <c r="B25" s="456"/>
      <c r="C25" s="456"/>
      <c r="D25" s="136">
        <v>18</v>
      </c>
      <c r="E25" s="136">
        <v>30</v>
      </c>
      <c r="F25" s="123">
        <v>293</v>
      </c>
      <c r="G25" s="123">
        <v>61</v>
      </c>
      <c r="H25" s="123">
        <v>1692</v>
      </c>
      <c r="I25" s="123">
        <v>0</v>
      </c>
      <c r="J25" s="123">
        <v>551</v>
      </c>
      <c r="K25" s="123">
        <v>0</v>
      </c>
      <c r="L25" s="110">
        <f t="shared" si="1"/>
        <v>2597</v>
      </c>
      <c r="M25" s="124">
        <f>SUM(I25+K25)</f>
        <v>0</v>
      </c>
      <c r="N25" s="124">
        <v>2537</v>
      </c>
      <c r="O25" s="123">
        <v>60</v>
      </c>
      <c r="P25" s="123">
        <v>362</v>
      </c>
      <c r="Q25" s="123">
        <v>2344</v>
      </c>
      <c r="R25" s="125">
        <f>L25/Q25*100</f>
        <v>110.79351535836177</v>
      </c>
      <c r="Y25" s="1"/>
      <c r="AF25" s="1"/>
    </row>
    <row r="26" spans="1:32" ht="36" customHeight="1" x14ac:dyDescent="0.15">
      <c r="A26" s="504" t="s">
        <v>119</v>
      </c>
      <c r="B26" s="456"/>
      <c r="C26" s="456"/>
      <c r="D26" s="136">
        <v>18</v>
      </c>
      <c r="E26" s="136">
        <v>31</v>
      </c>
      <c r="F26" s="123">
        <v>393</v>
      </c>
      <c r="G26" s="123">
        <v>113</v>
      </c>
      <c r="H26" s="123">
        <v>1649</v>
      </c>
      <c r="I26" s="123">
        <v>10</v>
      </c>
      <c r="J26" s="123">
        <v>446</v>
      </c>
      <c r="K26" s="123">
        <v>4</v>
      </c>
      <c r="L26" s="110">
        <f t="shared" si="1"/>
        <v>2601</v>
      </c>
      <c r="M26" s="124">
        <f t="shared" si="2"/>
        <v>14</v>
      </c>
      <c r="N26" s="124">
        <v>2601</v>
      </c>
      <c r="O26" s="123">
        <v>0</v>
      </c>
      <c r="P26" s="123">
        <v>746</v>
      </c>
      <c r="Q26" s="123">
        <v>3003</v>
      </c>
      <c r="R26" s="125">
        <f t="shared" si="0"/>
        <v>86.613386613386609</v>
      </c>
      <c r="Y26" s="1"/>
      <c r="AF26" s="1"/>
    </row>
    <row r="27" spans="1:32" ht="36" customHeight="1" x14ac:dyDescent="0.15">
      <c r="A27" s="521" t="s">
        <v>282</v>
      </c>
      <c r="B27" s="495"/>
      <c r="C27" s="496"/>
      <c r="D27" s="137">
        <f t="shared" ref="D27:Q27" si="3">SUM(D5:D26)</f>
        <v>495</v>
      </c>
      <c r="E27" s="137">
        <f t="shared" si="3"/>
        <v>640</v>
      </c>
      <c r="F27" s="163">
        <f t="shared" si="3"/>
        <v>12114</v>
      </c>
      <c r="G27" s="163">
        <f t="shared" si="3"/>
        <v>1891</v>
      </c>
      <c r="H27" s="163">
        <f t="shared" si="3"/>
        <v>49580</v>
      </c>
      <c r="I27" s="163">
        <f t="shared" si="3"/>
        <v>235</v>
      </c>
      <c r="J27" s="163">
        <f t="shared" si="3"/>
        <v>11690</v>
      </c>
      <c r="K27" s="163">
        <f t="shared" si="3"/>
        <v>89</v>
      </c>
      <c r="L27" s="163">
        <f t="shared" si="3"/>
        <v>75275</v>
      </c>
      <c r="M27" s="163">
        <f t="shared" si="3"/>
        <v>324</v>
      </c>
      <c r="N27" s="163">
        <f t="shared" si="3"/>
        <v>68063</v>
      </c>
      <c r="O27" s="128">
        <f t="shared" si="3"/>
        <v>904</v>
      </c>
      <c r="P27" s="128">
        <f t="shared" si="3"/>
        <v>17486</v>
      </c>
      <c r="Q27" s="128">
        <f t="shared" si="3"/>
        <v>74143</v>
      </c>
      <c r="R27" s="153">
        <f>L27/Q27*100</f>
        <v>101.52677933183173</v>
      </c>
      <c r="Y27" s="1"/>
      <c r="AF27" s="1"/>
    </row>
    <row r="28" spans="1:32" ht="36" customHeight="1" x14ac:dyDescent="0.15">
      <c r="A28" s="509" t="s">
        <v>15</v>
      </c>
      <c r="B28" s="468"/>
      <c r="C28" s="468"/>
      <c r="D28" s="9"/>
      <c r="E28" s="9"/>
      <c r="F28" s="119">
        <f t="shared" ref="F28:K28" si="4">F27/$L$27*100</f>
        <v>16.092992361341746</v>
      </c>
      <c r="G28" s="119">
        <f t="shared" si="4"/>
        <v>2.5121222185320491</v>
      </c>
      <c r="H28" s="119">
        <f t="shared" si="4"/>
        <v>65.865161076054463</v>
      </c>
      <c r="I28" s="119">
        <f t="shared" si="4"/>
        <v>0.31218864164729326</v>
      </c>
      <c r="J28" s="119">
        <f t="shared" si="4"/>
        <v>15.529724344071738</v>
      </c>
      <c r="K28" s="119">
        <f t="shared" si="4"/>
        <v>0.11823314513450681</v>
      </c>
      <c r="L28" s="119"/>
      <c r="M28" s="117"/>
      <c r="N28" s="117"/>
      <c r="O28" s="117"/>
      <c r="P28" s="117"/>
      <c r="Q28" s="119" t="s">
        <v>186</v>
      </c>
      <c r="R28" s="150"/>
      <c r="Y28" s="1"/>
      <c r="AF28" s="1"/>
    </row>
    <row r="29" spans="1:32" ht="36" customHeight="1" x14ac:dyDescent="0.15">
      <c r="A29" s="487" t="s">
        <v>16</v>
      </c>
      <c r="B29" s="488"/>
      <c r="C29" s="488"/>
      <c r="D29" s="9"/>
      <c r="E29" s="9"/>
      <c r="F29" s="117">
        <f>F27/22</f>
        <v>550.63636363636363</v>
      </c>
      <c r="G29" s="117">
        <f t="shared" ref="G29:P29" si="5">G27/22</f>
        <v>85.954545454545453</v>
      </c>
      <c r="H29" s="117">
        <f t="shared" si="5"/>
        <v>2253.6363636363635</v>
      </c>
      <c r="I29" s="117">
        <f t="shared" si="5"/>
        <v>10.681818181818182</v>
      </c>
      <c r="J29" s="117">
        <f t="shared" si="5"/>
        <v>531.36363636363637</v>
      </c>
      <c r="K29" s="117">
        <f t="shared" si="5"/>
        <v>4.0454545454545459</v>
      </c>
      <c r="L29" s="117">
        <f t="shared" si="5"/>
        <v>3421.590909090909</v>
      </c>
      <c r="M29" s="117">
        <f t="shared" si="5"/>
        <v>14.727272727272727</v>
      </c>
      <c r="N29" s="117">
        <f t="shared" si="5"/>
        <v>3093.7727272727275</v>
      </c>
      <c r="O29" s="117">
        <f t="shared" si="5"/>
        <v>41.090909090909093</v>
      </c>
      <c r="P29" s="117">
        <f t="shared" si="5"/>
        <v>794.81818181818187</v>
      </c>
      <c r="Q29" s="117"/>
      <c r="R29" s="125"/>
      <c r="Y29" s="1"/>
      <c r="AF29" s="1"/>
    </row>
    <row r="30" spans="1:32" ht="36" customHeight="1" x14ac:dyDescent="0.15">
      <c r="A30" s="487" t="s">
        <v>17</v>
      </c>
      <c r="B30" s="488"/>
      <c r="C30" s="488"/>
      <c r="D30" s="9"/>
      <c r="E30" s="9"/>
      <c r="F30" s="117">
        <f>F27/$D$27*18</f>
        <v>440.5090909090909</v>
      </c>
      <c r="G30" s="117">
        <f t="shared" ref="G30:N30" si="6">G27/$D$27*18</f>
        <v>68.763636363636365</v>
      </c>
      <c r="H30" s="117">
        <f t="shared" si="6"/>
        <v>1802.909090909091</v>
      </c>
      <c r="I30" s="117">
        <f t="shared" si="6"/>
        <v>8.545454545454545</v>
      </c>
      <c r="J30" s="117">
        <f t="shared" si="6"/>
        <v>425.09090909090907</v>
      </c>
      <c r="K30" s="117">
        <f t="shared" si="6"/>
        <v>3.2363636363636363</v>
      </c>
      <c r="L30" s="117">
        <f t="shared" si="6"/>
        <v>2737.2727272727275</v>
      </c>
      <c r="M30" s="117">
        <f t="shared" si="6"/>
        <v>11.781818181818181</v>
      </c>
      <c r="N30" s="117">
        <f t="shared" si="6"/>
        <v>2475.0181818181818</v>
      </c>
      <c r="O30" s="117">
        <f>O27/$D$27*18</f>
        <v>32.872727272727275</v>
      </c>
      <c r="P30" s="117">
        <f>P27/$D$27*18</f>
        <v>635.85454545454536</v>
      </c>
      <c r="Q30" s="117"/>
      <c r="R30" s="125"/>
      <c r="Y30" s="1"/>
      <c r="AF30" s="1"/>
    </row>
    <row r="31" spans="1:32" ht="36" customHeight="1" x14ac:dyDescent="0.15">
      <c r="A31" s="487" t="s">
        <v>18</v>
      </c>
      <c r="B31" s="488"/>
      <c r="C31" s="488"/>
      <c r="D31" s="367">
        <v>495</v>
      </c>
      <c r="E31" s="367">
        <v>674</v>
      </c>
      <c r="F31" s="368">
        <v>11252</v>
      </c>
      <c r="G31" s="356">
        <v>1850</v>
      </c>
      <c r="H31" s="356">
        <v>48780</v>
      </c>
      <c r="I31" s="357">
        <v>157</v>
      </c>
      <c r="J31" s="356">
        <v>12261</v>
      </c>
      <c r="K31" s="357">
        <v>58</v>
      </c>
      <c r="L31" s="358">
        <f>SUM(F31+G31+H31+J31)</f>
        <v>74143</v>
      </c>
      <c r="M31" s="358">
        <f>SUM(I31+K31)</f>
        <v>215</v>
      </c>
      <c r="N31" s="359">
        <v>67032</v>
      </c>
      <c r="O31" s="360">
        <v>851</v>
      </c>
      <c r="P31" s="361">
        <v>20367</v>
      </c>
      <c r="Q31" s="133"/>
      <c r="R31" s="150"/>
      <c r="Y31" s="1"/>
      <c r="AF31" s="1"/>
    </row>
    <row r="32" spans="1:32" ht="34.5" customHeight="1" x14ac:dyDescent="0.15">
      <c r="A32" s="545"/>
      <c r="B32" s="546"/>
      <c r="C32" s="546"/>
      <c r="D32" s="546"/>
      <c r="E32" s="546"/>
      <c r="F32" s="546"/>
      <c r="G32" s="546"/>
      <c r="H32" s="546"/>
      <c r="I32" s="546"/>
      <c r="J32" s="546"/>
      <c r="K32" s="546"/>
      <c r="L32" s="546"/>
      <c r="M32" s="546"/>
      <c r="N32" s="546"/>
      <c r="O32" s="546"/>
      <c r="P32" s="546"/>
      <c r="Q32" s="546"/>
      <c r="R32" s="546"/>
      <c r="Y32" s="1"/>
      <c r="AF32" s="1"/>
    </row>
    <row r="33" spans="1:32" ht="42.75" customHeight="1" x14ac:dyDescent="0.2">
      <c r="A33" s="505" t="s">
        <v>302</v>
      </c>
      <c r="B33" s="505"/>
      <c r="C33" s="505"/>
      <c r="D33" s="505"/>
      <c r="E33" s="505"/>
      <c r="F33" s="505"/>
      <c r="G33" s="505"/>
      <c r="H33" s="505"/>
      <c r="I33" s="505"/>
      <c r="J33" s="505"/>
      <c r="K33" s="505"/>
      <c r="L33" s="505"/>
      <c r="M33" s="505"/>
      <c r="N33" s="505"/>
      <c r="O33" s="505"/>
      <c r="P33" s="505"/>
      <c r="Q33" s="505"/>
      <c r="R33" s="74" t="s">
        <v>77</v>
      </c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3"/>
      <c r="AF33" s="3"/>
    </row>
    <row r="34" spans="1:32" ht="42.75" customHeight="1" x14ac:dyDescent="0.15">
      <c r="A34" s="17"/>
      <c r="B34" s="12"/>
      <c r="C34" s="30" t="s">
        <v>50</v>
      </c>
      <c r="D34" s="506" t="s">
        <v>82</v>
      </c>
      <c r="E34" s="506" t="s">
        <v>53</v>
      </c>
      <c r="F34" s="512" t="s">
        <v>81</v>
      </c>
      <c r="G34" s="513"/>
      <c r="H34" s="513"/>
      <c r="I34" s="513"/>
      <c r="J34" s="513"/>
      <c r="K34" s="513"/>
      <c r="L34" s="513"/>
      <c r="M34" s="513"/>
      <c r="N34" s="513"/>
      <c r="O34" s="513"/>
      <c r="P34" s="513"/>
      <c r="Q34" s="513"/>
      <c r="R34" s="514"/>
      <c r="Y34" s="1"/>
      <c r="AF34" s="1"/>
    </row>
    <row r="35" spans="1:32" ht="42.75" customHeight="1" x14ac:dyDescent="0.15">
      <c r="A35" s="18"/>
      <c r="B35" s="13"/>
      <c r="C35" s="13"/>
      <c r="D35" s="507"/>
      <c r="E35" s="507"/>
      <c r="F35" s="502" t="s">
        <v>0</v>
      </c>
      <c r="G35" s="481"/>
      <c r="H35" s="502" t="s">
        <v>1</v>
      </c>
      <c r="I35" s="503"/>
      <c r="J35" s="503"/>
      <c r="K35" s="481"/>
      <c r="L35" s="37"/>
      <c r="M35" s="510" t="s">
        <v>164</v>
      </c>
      <c r="N35" s="485" t="s">
        <v>170</v>
      </c>
      <c r="O35" s="485" t="s">
        <v>148</v>
      </c>
      <c r="P35" s="485" t="s">
        <v>149</v>
      </c>
      <c r="Q35" s="8"/>
      <c r="R35" s="39"/>
      <c r="Y35" s="1"/>
      <c r="AF35" s="1"/>
    </row>
    <row r="36" spans="1:32" ht="42.75" customHeight="1" x14ac:dyDescent="0.15">
      <c r="A36" s="26" t="s">
        <v>56</v>
      </c>
      <c r="B36" s="14"/>
      <c r="C36" s="14"/>
      <c r="D36" s="508"/>
      <c r="E36" s="508"/>
      <c r="F36" s="38" t="s">
        <v>2</v>
      </c>
      <c r="G36" s="38" t="s">
        <v>3</v>
      </c>
      <c r="H36" s="38" t="s">
        <v>2</v>
      </c>
      <c r="I36" s="151" t="s">
        <v>164</v>
      </c>
      <c r="J36" s="73" t="s">
        <v>3</v>
      </c>
      <c r="K36" s="151" t="s">
        <v>164</v>
      </c>
      <c r="L36" s="62" t="s">
        <v>4</v>
      </c>
      <c r="M36" s="511"/>
      <c r="N36" s="515"/>
      <c r="O36" s="515"/>
      <c r="P36" s="515"/>
      <c r="Q36" s="15" t="s">
        <v>5</v>
      </c>
      <c r="R36" s="28" t="s">
        <v>6</v>
      </c>
      <c r="Y36" s="1"/>
      <c r="AF36" s="1"/>
    </row>
    <row r="37" spans="1:32" ht="42" customHeight="1" x14ac:dyDescent="0.15">
      <c r="A37" s="455" t="s">
        <v>20</v>
      </c>
      <c r="B37" s="479"/>
      <c r="C37" s="479"/>
      <c r="D37" s="136">
        <v>18</v>
      </c>
      <c r="E37" s="136">
        <v>30</v>
      </c>
      <c r="F37" s="123">
        <v>2078</v>
      </c>
      <c r="G37" s="123">
        <v>253</v>
      </c>
      <c r="H37" s="123">
        <v>1613</v>
      </c>
      <c r="I37" s="123">
        <v>3</v>
      </c>
      <c r="J37" s="123">
        <v>330</v>
      </c>
      <c r="K37" s="123">
        <v>0</v>
      </c>
      <c r="L37" s="110">
        <f t="shared" ref="L37:L50" si="7">SUM(F37+G37+H37+J37)</f>
        <v>4274</v>
      </c>
      <c r="M37" s="124">
        <f t="shared" ref="M37:M51" si="8">SUM(I37+K37)</f>
        <v>3</v>
      </c>
      <c r="N37" s="124">
        <v>4274</v>
      </c>
      <c r="O37" s="123">
        <v>0</v>
      </c>
      <c r="P37" s="123">
        <v>1336</v>
      </c>
      <c r="Q37" s="123">
        <v>4617</v>
      </c>
      <c r="R37" s="125">
        <f t="shared" ref="R37:R49" si="9">L37/Q37*100</f>
        <v>92.570933506606025</v>
      </c>
      <c r="Y37" s="1"/>
      <c r="AF37" s="1"/>
    </row>
    <row r="38" spans="1:32" ht="42" customHeight="1" x14ac:dyDescent="0.15">
      <c r="A38" s="455" t="s">
        <v>259</v>
      </c>
      <c r="B38" s="479"/>
      <c r="C38" s="528"/>
      <c r="D38" s="136">
        <v>18</v>
      </c>
      <c r="E38" s="136">
        <v>31</v>
      </c>
      <c r="F38" s="123">
        <v>1186</v>
      </c>
      <c r="G38" s="123">
        <v>190</v>
      </c>
      <c r="H38" s="123">
        <v>2065</v>
      </c>
      <c r="I38" s="123">
        <v>0</v>
      </c>
      <c r="J38" s="123">
        <v>483</v>
      </c>
      <c r="K38" s="123">
        <v>0</v>
      </c>
      <c r="L38" s="110">
        <f>SUM(F38+G38+H38+J38)</f>
        <v>3924</v>
      </c>
      <c r="M38" s="124">
        <f>SUM(I38+K38)</f>
        <v>0</v>
      </c>
      <c r="N38" s="124">
        <v>3681</v>
      </c>
      <c r="O38" s="123">
        <v>75</v>
      </c>
      <c r="P38" s="123">
        <v>1184</v>
      </c>
      <c r="Q38" s="123">
        <v>3877</v>
      </c>
      <c r="R38" s="125">
        <f>L38/Q38*100</f>
        <v>101.2122775341759</v>
      </c>
      <c r="Y38" s="1"/>
      <c r="AF38" s="1"/>
    </row>
    <row r="39" spans="1:32" ht="42" customHeight="1" x14ac:dyDescent="0.15">
      <c r="A39" s="504" t="s">
        <v>52</v>
      </c>
      <c r="B39" s="479"/>
      <c r="C39" s="479"/>
      <c r="D39" s="136">
        <v>18</v>
      </c>
      <c r="E39" s="136">
        <v>29</v>
      </c>
      <c r="F39" s="123">
        <v>825</v>
      </c>
      <c r="G39" s="123">
        <v>246</v>
      </c>
      <c r="H39" s="123">
        <v>2268</v>
      </c>
      <c r="I39" s="123">
        <v>113</v>
      </c>
      <c r="J39" s="123">
        <v>476</v>
      </c>
      <c r="K39" s="123">
        <v>47</v>
      </c>
      <c r="L39" s="110">
        <f t="shared" si="7"/>
        <v>3815</v>
      </c>
      <c r="M39" s="124">
        <f t="shared" si="8"/>
        <v>160</v>
      </c>
      <c r="N39" s="124">
        <v>3401</v>
      </c>
      <c r="O39" s="123">
        <v>0</v>
      </c>
      <c r="P39" s="123">
        <v>437</v>
      </c>
      <c r="Q39" s="123">
        <v>3651</v>
      </c>
      <c r="R39" s="125">
        <f t="shared" si="9"/>
        <v>104.49192002191181</v>
      </c>
      <c r="Y39" s="1"/>
      <c r="AF39" s="1"/>
    </row>
    <row r="40" spans="1:32" ht="42" customHeight="1" x14ac:dyDescent="0.15">
      <c r="A40" s="455" t="s">
        <v>21</v>
      </c>
      <c r="B40" s="479"/>
      <c r="C40" s="479"/>
      <c r="D40" s="136">
        <v>18</v>
      </c>
      <c r="E40" s="136">
        <v>29</v>
      </c>
      <c r="F40" s="123">
        <v>1866</v>
      </c>
      <c r="G40" s="123">
        <v>390</v>
      </c>
      <c r="H40" s="123">
        <v>1745</v>
      </c>
      <c r="I40" s="123">
        <v>51</v>
      </c>
      <c r="J40" s="123">
        <v>239</v>
      </c>
      <c r="K40" s="123">
        <v>12</v>
      </c>
      <c r="L40" s="110">
        <f t="shared" si="7"/>
        <v>4240</v>
      </c>
      <c r="M40" s="124">
        <f t="shared" si="8"/>
        <v>63</v>
      </c>
      <c r="N40" s="124">
        <v>0</v>
      </c>
      <c r="O40" s="123">
        <v>22</v>
      </c>
      <c r="P40" s="123">
        <v>479</v>
      </c>
      <c r="Q40" s="123">
        <v>4716</v>
      </c>
      <c r="R40" s="125">
        <f t="shared" si="9"/>
        <v>89.9067005937235</v>
      </c>
      <c r="Y40" s="1"/>
      <c r="AF40" s="1"/>
    </row>
    <row r="41" spans="1:32" ht="42" customHeight="1" x14ac:dyDescent="0.15">
      <c r="A41" s="455" t="s">
        <v>22</v>
      </c>
      <c r="B41" s="479"/>
      <c r="C41" s="479"/>
      <c r="D41" s="136">
        <v>18</v>
      </c>
      <c r="E41" s="136">
        <v>26</v>
      </c>
      <c r="F41" s="123">
        <v>128</v>
      </c>
      <c r="G41" s="123">
        <v>8</v>
      </c>
      <c r="H41" s="123">
        <v>1415</v>
      </c>
      <c r="I41" s="123">
        <v>0</v>
      </c>
      <c r="J41" s="123">
        <v>184</v>
      </c>
      <c r="K41" s="123">
        <v>0</v>
      </c>
      <c r="L41" s="110">
        <f t="shared" si="7"/>
        <v>1735</v>
      </c>
      <c r="M41" s="124">
        <f t="shared" si="8"/>
        <v>0</v>
      </c>
      <c r="N41" s="124">
        <v>1735</v>
      </c>
      <c r="O41" s="123">
        <v>0</v>
      </c>
      <c r="P41" s="123">
        <v>417</v>
      </c>
      <c r="Q41" s="123">
        <v>1840</v>
      </c>
      <c r="R41" s="125">
        <f t="shared" si="9"/>
        <v>94.293478260869563</v>
      </c>
      <c r="Y41" s="1"/>
      <c r="AF41" s="1"/>
    </row>
    <row r="42" spans="1:32" ht="42" customHeight="1" x14ac:dyDescent="0.15">
      <c r="A42" s="504" t="s">
        <v>146</v>
      </c>
      <c r="B42" s="479"/>
      <c r="C42" s="479"/>
      <c r="D42" s="136">
        <v>18</v>
      </c>
      <c r="E42" s="136">
        <v>31</v>
      </c>
      <c r="F42" s="123">
        <v>1615</v>
      </c>
      <c r="G42" s="123">
        <v>151</v>
      </c>
      <c r="H42" s="123">
        <v>1188</v>
      </c>
      <c r="I42" s="123">
        <v>4</v>
      </c>
      <c r="J42" s="123">
        <v>222</v>
      </c>
      <c r="K42" s="123">
        <v>2</v>
      </c>
      <c r="L42" s="110">
        <f t="shared" si="7"/>
        <v>3176</v>
      </c>
      <c r="M42" s="124">
        <f t="shared" si="8"/>
        <v>6</v>
      </c>
      <c r="N42" s="124">
        <v>3146</v>
      </c>
      <c r="O42" s="123">
        <v>30</v>
      </c>
      <c r="P42" s="123">
        <v>982</v>
      </c>
      <c r="Q42" s="123">
        <v>2926</v>
      </c>
      <c r="R42" s="125">
        <f>L42/Q42*100</f>
        <v>108.54408749145593</v>
      </c>
      <c r="Y42" s="1"/>
      <c r="AF42" s="1"/>
    </row>
    <row r="43" spans="1:32" ht="42" customHeight="1" x14ac:dyDescent="0.15">
      <c r="A43" s="455" t="s">
        <v>23</v>
      </c>
      <c r="B43" s="479"/>
      <c r="C43" s="479"/>
      <c r="D43" s="136">
        <v>18</v>
      </c>
      <c r="E43" s="136">
        <v>28</v>
      </c>
      <c r="F43" s="123">
        <v>103</v>
      </c>
      <c r="G43" s="123">
        <v>4</v>
      </c>
      <c r="H43" s="123">
        <v>2571</v>
      </c>
      <c r="I43" s="123">
        <v>4</v>
      </c>
      <c r="J43" s="123">
        <v>404</v>
      </c>
      <c r="K43" s="123">
        <v>4</v>
      </c>
      <c r="L43" s="110">
        <f t="shared" si="7"/>
        <v>3082</v>
      </c>
      <c r="M43" s="124">
        <f t="shared" si="8"/>
        <v>8</v>
      </c>
      <c r="N43" s="124">
        <v>2267</v>
      </c>
      <c r="O43" s="123">
        <v>0</v>
      </c>
      <c r="P43" s="123">
        <v>458</v>
      </c>
      <c r="Q43" s="123">
        <v>3060</v>
      </c>
      <c r="R43" s="125">
        <f t="shared" si="9"/>
        <v>100.718954248366</v>
      </c>
      <c r="Y43" s="1"/>
      <c r="AF43" s="1"/>
    </row>
    <row r="44" spans="1:32" ht="42" customHeight="1" x14ac:dyDescent="0.15">
      <c r="A44" s="516" t="s">
        <v>288</v>
      </c>
      <c r="B44" s="517"/>
      <c r="C44" s="518"/>
      <c r="D44" s="136">
        <v>18</v>
      </c>
      <c r="E44" s="136">
        <v>29</v>
      </c>
      <c r="F44" s="123">
        <v>229</v>
      </c>
      <c r="G44" s="123">
        <v>21</v>
      </c>
      <c r="H44" s="123">
        <v>3167</v>
      </c>
      <c r="I44" s="123">
        <v>51</v>
      </c>
      <c r="J44" s="123">
        <v>683</v>
      </c>
      <c r="K44" s="123">
        <v>13</v>
      </c>
      <c r="L44" s="110">
        <f>SUM(F44+G44+H44+J44)</f>
        <v>4100</v>
      </c>
      <c r="M44" s="124">
        <f>SUM(I44+K44)</f>
        <v>64</v>
      </c>
      <c r="N44" s="124">
        <v>4035</v>
      </c>
      <c r="O44" s="123">
        <v>59</v>
      </c>
      <c r="P44" s="123">
        <v>628</v>
      </c>
      <c r="Q44" s="123">
        <v>3788</v>
      </c>
      <c r="R44" s="125">
        <f>L44/Q44*100</f>
        <v>108.23653643083422</v>
      </c>
      <c r="Y44" s="1"/>
      <c r="AF44" s="1"/>
    </row>
    <row r="45" spans="1:32" ht="42" customHeight="1" x14ac:dyDescent="0.15">
      <c r="A45" s="455" t="s">
        <v>24</v>
      </c>
      <c r="B45" s="479"/>
      <c r="C45" s="479"/>
      <c r="D45" s="136">
        <v>18</v>
      </c>
      <c r="E45" s="136">
        <v>28</v>
      </c>
      <c r="F45" s="123">
        <v>931</v>
      </c>
      <c r="G45" s="123">
        <v>55</v>
      </c>
      <c r="H45" s="123">
        <v>1904</v>
      </c>
      <c r="I45" s="123">
        <v>9</v>
      </c>
      <c r="J45" s="123">
        <v>319</v>
      </c>
      <c r="K45" s="123">
        <v>10</v>
      </c>
      <c r="L45" s="110">
        <f t="shared" si="7"/>
        <v>3209</v>
      </c>
      <c r="M45" s="124">
        <f t="shared" si="8"/>
        <v>19</v>
      </c>
      <c r="N45" s="124">
        <v>1704</v>
      </c>
      <c r="O45" s="123">
        <v>0</v>
      </c>
      <c r="P45" s="123">
        <v>707</v>
      </c>
      <c r="Q45" s="123">
        <v>2939</v>
      </c>
      <c r="R45" s="125">
        <f t="shared" si="9"/>
        <v>109.18679823069071</v>
      </c>
      <c r="Y45" s="1"/>
      <c r="AF45" s="1"/>
    </row>
    <row r="46" spans="1:32" ht="42" customHeight="1" x14ac:dyDescent="0.15">
      <c r="A46" s="455" t="s">
        <v>269</v>
      </c>
      <c r="B46" s="479"/>
      <c r="C46" s="479"/>
      <c r="D46" s="136">
        <v>36</v>
      </c>
      <c r="E46" s="136">
        <v>25</v>
      </c>
      <c r="F46" s="123">
        <v>540</v>
      </c>
      <c r="G46" s="123">
        <v>189</v>
      </c>
      <c r="H46" s="123">
        <v>1152</v>
      </c>
      <c r="I46" s="123">
        <v>38</v>
      </c>
      <c r="J46" s="123">
        <v>276</v>
      </c>
      <c r="K46" s="123">
        <v>6</v>
      </c>
      <c r="L46" s="110">
        <f>SUM(F46+G46+H46+J46)</f>
        <v>2157</v>
      </c>
      <c r="M46" s="124">
        <f>SUM(I46+K46)</f>
        <v>44</v>
      </c>
      <c r="N46" s="124">
        <v>2104</v>
      </c>
      <c r="O46" s="123">
        <v>53</v>
      </c>
      <c r="P46" s="123">
        <v>264</v>
      </c>
      <c r="Q46" s="123">
        <v>1964</v>
      </c>
      <c r="R46" s="125">
        <f>L46/Q46*100</f>
        <v>109.82688391038697</v>
      </c>
      <c r="Y46" s="1"/>
      <c r="AF46" s="1"/>
    </row>
    <row r="47" spans="1:32" ht="42" customHeight="1" x14ac:dyDescent="0.15">
      <c r="A47" s="455" t="s">
        <v>25</v>
      </c>
      <c r="B47" s="479"/>
      <c r="C47" s="479"/>
      <c r="D47" s="136">
        <v>18</v>
      </c>
      <c r="E47" s="136">
        <v>27</v>
      </c>
      <c r="F47" s="123">
        <v>618</v>
      </c>
      <c r="G47" s="123">
        <v>154</v>
      </c>
      <c r="H47" s="123">
        <v>690</v>
      </c>
      <c r="I47" s="123">
        <v>25</v>
      </c>
      <c r="J47" s="123">
        <v>146</v>
      </c>
      <c r="K47" s="123">
        <v>3</v>
      </c>
      <c r="L47" s="110">
        <f t="shared" si="7"/>
        <v>1608</v>
      </c>
      <c r="M47" s="124">
        <f t="shared" si="8"/>
        <v>28</v>
      </c>
      <c r="N47" s="124">
        <v>1001</v>
      </c>
      <c r="O47" s="123">
        <v>58</v>
      </c>
      <c r="P47" s="123">
        <v>490</v>
      </c>
      <c r="Q47" s="123">
        <v>2305</v>
      </c>
      <c r="R47" s="125">
        <f t="shared" si="9"/>
        <v>69.761388286334054</v>
      </c>
      <c r="Y47" s="1"/>
      <c r="AF47" s="1"/>
    </row>
    <row r="48" spans="1:32" ht="42" customHeight="1" x14ac:dyDescent="0.15">
      <c r="A48" s="455" t="s">
        <v>26</v>
      </c>
      <c r="B48" s="479"/>
      <c r="C48" s="479"/>
      <c r="D48" s="136">
        <v>36</v>
      </c>
      <c r="E48" s="136">
        <v>29</v>
      </c>
      <c r="F48" s="123">
        <v>223</v>
      </c>
      <c r="G48" s="123">
        <v>14</v>
      </c>
      <c r="H48" s="123">
        <v>3021</v>
      </c>
      <c r="I48" s="123">
        <v>19</v>
      </c>
      <c r="J48" s="123">
        <v>490</v>
      </c>
      <c r="K48" s="123">
        <v>17</v>
      </c>
      <c r="L48" s="110">
        <f t="shared" si="7"/>
        <v>3748</v>
      </c>
      <c r="M48" s="124">
        <f t="shared" si="8"/>
        <v>36</v>
      </c>
      <c r="N48" s="124">
        <v>1810</v>
      </c>
      <c r="O48" s="123">
        <v>6</v>
      </c>
      <c r="P48" s="123">
        <v>496</v>
      </c>
      <c r="Q48" s="123">
        <v>4290</v>
      </c>
      <c r="R48" s="125">
        <f t="shared" si="9"/>
        <v>87.365967365967364</v>
      </c>
      <c r="Y48" s="1"/>
      <c r="AF48" s="1"/>
    </row>
    <row r="49" spans="1:32" ht="42" customHeight="1" x14ac:dyDescent="0.15">
      <c r="A49" s="455" t="s">
        <v>27</v>
      </c>
      <c r="B49" s="479"/>
      <c r="C49" s="479"/>
      <c r="D49" s="136">
        <v>27</v>
      </c>
      <c r="E49" s="136">
        <v>26</v>
      </c>
      <c r="F49" s="123">
        <v>1706</v>
      </c>
      <c r="G49" s="123">
        <v>231</v>
      </c>
      <c r="H49" s="123">
        <v>1448</v>
      </c>
      <c r="I49" s="123">
        <v>15</v>
      </c>
      <c r="J49" s="123">
        <v>307</v>
      </c>
      <c r="K49" s="123">
        <v>2</v>
      </c>
      <c r="L49" s="110">
        <f t="shared" si="7"/>
        <v>3692</v>
      </c>
      <c r="M49" s="124">
        <f t="shared" si="8"/>
        <v>17</v>
      </c>
      <c r="N49" s="124">
        <v>3434</v>
      </c>
      <c r="O49" s="123">
        <v>24</v>
      </c>
      <c r="P49" s="123">
        <v>1096</v>
      </c>
      <c r="Q49" s="123">
        <v>3618</v>
      </c>
      <c r="R49" s="125">
        <f t="shared" si="9"/>
        <v>102.04532891100055</v>
      </c>
      <c r="Y49" s="1"/>
      <c r="AF49" s="1"/>
    </row>
    <row r="50" spans="1:32" ht="42" customHeight="1" x14ac:dyDescent="0.15">
      <c r="A50" s="455" t="s">
        <v>162</v>
      </c>
      <c r="B50" s="479"/>
      <c r="C50" s="479"/>
      <c r="D50" s="136">
        <v>36</v>
      </c>
      <c r="E50" s="136">
        <v>28</v>
      </c>
      <c r="F50" s="123">
        <v>7</v>
      </c>
      <c r="G50" s="123">
        <v>0</v>
      </c>
      <c r="H50" s="123">
        <v>6104</v>
      </c>
      <c r="I50" s="123">
        <v>2</v>
      </c>
      <c r="J50" s="123">
        <v>831</v>
      </c>
      <c r="K50" s="123">
        <v>4</v>
      </c>
      <c r="L50" s="110">
        <f t="shared" si="7"/>
        <v>6942</v>
      </c>
      <c r="M50" s="124">
        <f t="shared" si="8"/>
        <v>6</v>
      </c>
      <c r="N50" s="124">
        <v>6855</v>
      </c>
      <c r="O50" s="123">
        <v>30</v>
      </c>
      <c r="P50" s="123">
        <v>2531</v>
      </c>
      <c r="Q50" s="123">
        <v>7055</v>
      </c>
      <c r="R50" s="125">
        <f>L50/Q50*100</f>
        <v>98.39829907866762</v>
      </c>
      <c r="Y50" s="1"/>
      <c r="AF50" s="1"/>
    </row>
    <row r="51" spans="1:32" ht="42" customHeight="1" x14ac:dyDescent="0.15">
      <c r="A51" s="504" t="s">
        <v>205</v>
      </c>
      <c r="B51" s="479"/>
      <c r="C51" s="479"/>
      <c r="D51" s="209">
        <v>18</v>
      </c>
      <c r="E51" s="209">
        <v>30</v>
      </c>
      <c r="F51" s="127">
        <v>511</v>
      </c>
      <c r="G51" s="127">
        <v>62</v>
      </c>
      <c r="H51" s="127">
        <v>2474</v>
      </c>
      <c r="I51" s="127">
        <v>0</v>
      </c>
      <c r="J51" s="127">
        <v>458</v>
      </c>
      <c r="K51" s="127">
        <v>0</v>
      </c>
      <c r="L51" s="110">
        <f>SUM(F51+G51+H51+J51)</f>
        <v>3505</v>
      </c>
      <c r="M51" s="124">
        <f t="shared" si="8"/>
        <v>0</v>
      </c>
      <c r="N51" s="397">
        <v>3495</v>
      </c>
      <c r="O51" s="127">
        <v>10</v>
      </c>
      <c r="P51" s="127">
        <v>481</v>
      </c>
      <c r="Q51" s="127">
        <v>3365</v>
      </c>
      <c r="R51" s="125">
        <f>L51/Q51*100</f>
        <v>104.16047548291235</v>
      </c>
      <c r="Y51" s="1"/>
      <c r="AF51" s="1"/>
    </row>
    <row r="52" spans="1:32" ht="42" customHeight="1" x14ac:dyDescent="0.15">
      <c r="A52" s="455"/>
      <c r="B52" s="479"/>
      <c r="C52" s="479"/>
      <c r="D52" s="140" t="s">
        <v>19</v>
      </c>
      <c r="E52" s="140"/>
      <c r="F52" s="147"/>
      <c r="G52" s="147"/>
      <c r="H52" s="147"/>
      <c r="I52" s="147"/>
      <c r="J52" s="147"/>
      <c r="K52" s="147"/>
      <c r="L52" s="148"/>
      <c r="M52" s="148"/>
      <c r="N52" s="148"/>
      <c r="O52" s="123"/>
      <c r="P52" s="123"/>
      <c r="Q52" s="123"/>
      <c r="R52" s="149"/>
      <c r="Y52" s="1"/>
      <c r="AF52" s="1"/>
    </row>
    <row r="53" spans="1:32" ht="42" customHeight="1" x14ac:dyDescent="0.15">
      <c r="A53" s="455"/>
      <c r="B53" s="479"/>
      <c r="C53" s="479"/>
      <c r="D53" s="140"/>
      <c r="E53" s="140"/>
      <c r="F53" s="147"/>
      <c r="G53" s="147"/>
      <c r="H53" s="147"/>
      <c r="I53" s="147"/>
      <c r="J53" s="147"/>
      <c r="K53" s="147"/>
      <c r="L53" s="148"/>
      <c r="M53" s="148"/>
      <c r="N53" s="148"/>
      <c r="O53" s="123"/>
      <c r="P53" s="123"/>
      <c r="Q53" s="123"/>
      <c r="R53" s="149"/>
      <c r="Y53" s="1"/>
      <c r="AF53" s="1"/>
    </row>
    <row r="54" spans="1:32" ht="42" customHeight="1" x14ac:dyDescent="0.15">
      <c r="A54" s="455"/>
      <c r="B54" s="479"/>
      <c r="C54" s="479"/>
      <c r="D54" s="140"/>
      <c r="E54" s="140"/>
      <c r="F54" s="147"/>
      <c r="G54" s="147"/>
      <c r="H54" s="147"/>
      <c r="I54" s="147"/>
      <c r="J54" s="147"/>
      <c r="K54" s="147"/>
      <c r="L54" s="148"/>
      <c r="M54" s="148"/>
      <c r="N54" s="148"/>
      <c r="O54" s="123"/>
      <c r="P54" s="123"/>
      <c r="Q54" s="123"/>
      <c r="R54" s="149"/>
      <c r="Y54" s="1"/>
      <c r="AF54" s="1"/>
    </row>
    <row r="55" spans="1:32" ht="42" customHeight="1" x14ac:dyDescent="0.15">
      <c r="A55" s="455"/>
      <c r="B55" s="479"/>
      <c r="C55" s="479"/>
      <c r="D55" s="140"/>
      <c r="E55" s="140"/>
      <c r="F55" s="147"/>
      <c r="G55" s="147"/>
      <c r="H55" s="147"/>
      <c r="I55" s="147"/>
      <c r="J55" s="147"/>
      <c r="K55" s="147"/>
      <c r="L55" s="148"/>
      <c r="M55" s="148"/>
      <c r="N55" s="148"/>
      <c r="O55" s="123"/>
      <c r="P55" s="123"/>
      <c r="Q55" s="123"/>
      <c r="R55" s="149"/>
      <c r="Y55" s="1"/>
      <c r="AF55" s="1"/>
    </row>
    <row r="56" spans="1:32" ht="42" customHeight="1" x14ac:dyDescent="0.15">
      <c r="A56" s="455"/>
      <c r="B56" s="479"/>
      <c r="C56" s="479"/>
      <c r="D56" s="140"/>
      <c r="E56" s="140"/>
      <c r="F56" s="147"/>
      <c r="G56" s="147"/>
      <c r="H56" s="147"/>
      <c r="I56" s="147"/>
      <c r="J56" s="147"/>
      <c r="K56" s="147"/>
      <c r="L56" s="148"/>
      <c r="M56" s="148"/>
      <c r="N56" s="148"/>
      <c r="O56" s="123"/>
      <c r="P56" s="123"/>
      <c r="Q56" s="123"/>
      <c r="R56" s="149"/>
      <c r="Y56" s="1"/>
      <c r="AF56" s="1"/>
    </row>
    <row r="57" spans="1:32" ht="42" customHeight="1" x14ac:dyDescent="0.15">
      <c r="A57" s="494" t="s">
        <v>204</v>
      </c>
      <c r="B57" s="524"/>
      <c r="C57" s="525"/>
      <c r="D57" s="137">
        <f t="shared" ref="D57:Q57" si="10">SUM(D37:D51)</f>
        <v>333</v>
      </c>
      <c r="E57" s="137">
        <f t="shared" si="10"/>
        <v>426</v>
      </c>
      <c r="F57" s="128">
        <f t="shared" si="10"/>
        <v>12566</v>
      </c>
      <c r="G57" s="128">
        <f t="shared" si="10"/>
        <v>1968</v>
      </c>
      <c r="H57" s="433">
        <f t="shared" si="10"/>
        <v>32825</v>
      </c>
      <c r="I57" s="128">
        <f t="shared" si="10"/>
        <v>334</v>
      </c>
      <c r="J57" s="128">
        <f>SUM(J37:J51)</f>
        <v>5848</v>
      </c>
      <c r="K57" s="128">
        <f t="shared" si="10"/>
        <v>120</v>
      </c>
      <c r="L57" s="128">
        <f t="shared" si="10"/>
        <v>53207</v>
      </c>
      <c r="M57" s="128">
        <f t="shared" si="10"/>
        <v>454</v>
      </c>
      <c r="N57" s="128">
        <f t="shared" si="10"/>
        <v>42942</v>
      </c>
      <c r="O57" s="128">
        <f t="shared" si="10"/>
        <v>367</v>
      </c>
      <c r="P57" s="128">
        <f t="shared" si="10"/>
        <v>11986</v>
      </c>
      <c r="Q57" s="128">
        <f t="shared" si="10"/>
        <v>54011</v>
      </c>
      <c r="R57" s="129">
        <f>L57/Q57*100</f>
        <v>98.511414341523022</v>
      </c>
      <c r="Y57" s="1"/>
      <c r="AF57" s="1"/>
    </row>
    <row r="58" spans="1:32" ht="42" customHeight="1" x14ac:dyDescent="0.2">
      <c r="A58" s="509" t="s">
        <v>15</v>
      </c>
      <c r="B58" s="526"/>
      <c r="C58" s="527"/>
      <c r="D58" s="65"/>
      <c r="E58" s="65"/>
      <c r="F58" s="117">
        <f t="shared" ref="F58:K58" si="11">F57/$L$57*100</f>
        <v>23.617193226455164</v>
      </c>
      <c r="G58" s="117">
        <f t="shared" si="11"/>
        <v>3.6987614411637568</v>
      </c>
      <c r="H58" s="117">
        <f t="shared" si="11"/>
        <v>61.693010318191213</v>
      </c>
      <c r="I58" s="117">
        <f t="shared" si="11"/>
        <v>0.62773695190482459</v>
      </c>
      <c r="J58" s="117">
        <f t="shared" si="11"/>
        <v>10.991035014189862</v>
      </c>
      <c r="K58" s="117">
        <f t="shared" si="11"/>
        <v>0.2255342342173022</v>
      </c>
      <c r="L58" s="117"/>
      <c r="M58" s="117"/>
      <c r="N58" s="117"/>
      <c r="O58" s="117"/>
      <c r="P58" s="117"/>
      <c r="Q58" s="117"/>
      <c r="R58" s="130"/>
      <c r="Y58" s="1"/>
      <c r="AF58" s="1"/>
    </row>
    <row r="59" spans="1:32" ht="42" customHeight="1" x14ac:dyDescent="0.2">
      <c r="A59" s="487" t="s">
        <v>16</v>
      </c>
      <c r="B59" s="519"/>
      <c r="C59" s="520"/>
      <c r="D59" s="65"/>
      <c r="E59" s="65"/>
      <c r="F59" s="117">
        <f>F57/15</f>
        <v>837.73333333333335</v>
      </c>
      <c r="G59" s="117">
        <f t="shared" ref="G59:P59" si="12">G57/15</f>
        <v>131.19999999999999</v>
      </c>
      <c r="H59" s="117">
        <f t="shared" si="12"/>
        <v>2188.3333333333335</v>
      </c>
      <c r="I59" s="117">
        <f t="shared" si="12"/>
        <v>22.266666666666666</v>
      </c>
      <c r="J59" s="117">
        <f t="shared" si="12"/>
        <v>389.86666666666667</v>
      </c>
      <c r="K59" s="117">
        <f t="shared" si="12"/>
        <v>8</v>
      </c>
      <c r="L59" s="117">
        <f t="shared" si="12"/>
        <v>3547.1333333333332</v>
      </c>
      <c r="M59" s="117">
        <f t="shared" si="12"/>
        <v>30.266666666666666</v>
      </c>
      <c r="N59" s="117">
        <f t="shared" si="12"/>
        <v>2862.8</v>
      </c>
      <c r="O59" s="117">
        <f t="shared" si="12"/>
        <v>24.466666666666665</v>
      </c>
      <c r="P59" s="117">
        <f t="shared" si="12"/>
        <v>799.06666666666672</v>
      </c>
      <c r="Q59" s="117" t="s">
        <v>72</v>
      </c>
      <c r="R59" s="130"/>
      <c r="Y59" s="1"/>
      <c r="AF59" s="1"/>
    </row>
    <row r="60" spans="1:32" ht="42" customHeight="1" x14ac:dyDescent="0.2">
      <c r="A60" s="487" t="s">
        <v>17</v>
      </c>
      <c r="B60" s="519"/>
      <c r="C60" s="520"/>
      <c r="D60" s="65"/>
      <c r="E60" s="65"/>
      <c r="F60" s="117">
        <f>F57/$D$57*18</f>
        <v>679.24324324324323</v>
      </c>
      <c r="G60" s="117">
        <f t="shared" ref="G60:P60" si="13">G57/$D$57*18</f>
        <v>106.37837837837839</v>
      </c>
      <c r="H60" s="117">
        <f t="shared" si="13"/>
        <v>1774.3243243243242</v>
      </c>
      <c r="I60" s="117">
        <f t="shared" si="13"/>
        <v>18.054054054054056</v>
      </c>
      <c r="J60" s="117">
        <f t="shared" si="13"/>
        <v>316.10810810810813</v>
      </c>
      <c r="K60" s="117">
        <f t="shared" si="13"/>
        <v>6.486486486486486</v>
      </c>
      <c r="L60" s="117">
        <f t="shared" si="13"/>
        <v>2876.0540540540542</v>
      </c>
      <c r="M60" s="117">
        <f t="shared" si="13"/>
        <v>24.54054054054054</v>
      </c>
      <c r="N60" s="117">
        <f t="shared" si="13"/>
        <v>2321.1891891891892</v>
      </c>
      <c r="O60" s="117">
        <f t="shared" si="13"/>
        <v>19.837837837837835</v>
      </c>
      <c r="P60" s="117">
        <f t="shared" si="13"/>
        <v>647.89189189189187</v>
      </c>
      <c r="Q60" s="117"/>
      <c r="R60" s="130"/>
      <c r="Y60" s="1"/>
      <c r="AF60" s="1"/>
    </row>
    <row r="61" spans="1:32" ht="42" customHeight="1" x14ac:dyDescent="0.15">
      <c r="A61" s="487" t="s">
        <v>18</v>
      </c>
      <c r="B61" s="519"/>
      <c r="C61" s="520"/>
      <c r="D61" s="250">
        <v>333</v>
      </c>
      <c r="E61" s="250">
        <v>461</v>
      </c>
      <c r="F61" s="131">
        <v>12366</v>
      </c>
      <c r="G61" s="131">
        <v>2150</v>
      </c>
      <c r="H61" s="131">
        <v>33562</v>
      </c>
      <c r="I61" s="132">
        <v>249</v>
      </c>
      <c r="J61" s="131">
        <v>5933</v>
      </c>
      <c r="K61" s="132">
        <v>111</v>
      </c>
      <c r="L61" s="183">
        <f>SUM(F61+G61+H61+J61)</f>
        <v>54011</v>
      </c>
      <c r="M61" s="183">
        <f>SUM(I61+K61)</f>
        <v>360</v>
      </c>
      <c r="N61" s="223">
        <v>42331</v>
      </c>
      <c r="O61" s="165">
        <v>469</v>
      </c>
      <c r="P61" s="166">
        <v>14537</v>
      </c>
      <c r="Q61" s="133"/>
      <c r="R61" s="135"/>
      <c r="Y61" s="1"/>
      <c r="AF61" s="1"/>
    </row>
    <row r="62" spans="1:32" ht="42" customHeight="1" x14ac:dyDescent="0.15">
      <c r="A62" s="554"/>
      <c r="B62" s="554"/>
      <c r="C62" s="554"/>
      <c r="D62" s="554"/>
      <c r="E62" s="554"/>
      <c r="F62" s="554"/>
      <c r="G62" s="554"/>
      <c r="H62" s="554"/>
      <c r="I62" s="554"/>
      <c r="J62" s="554"/>
      <c r="K62" s="554"/>
      <c r="L62" s="329"/>
      <c r="M62" s="329"/>
      <c r="N62" s="330"/>
      <c r="O62" s="328"/>
      <c r="P62" s="328"/>
      <c r="Q62" s="414"/>
      <c r="R62" s="415"/>
      <c r="Y62" s="1"/>
      <c r="AF62" s="1"/>
    </row>
    <row r="63" spans="1:32" ht="35.25" customHeight="1" x14ac:dyDescent="0.2">
      <c r="A63" s="505" t="s">
        <v>303</v>
      </c>
      <c r="B63" s="505"/>
      <c r="C63" s="505"/>
      <c r="D63" s="505"/>
      <c r="E63" s="505"/>
      <c r="F63" s="505"/>
      <c r="G63" s="505"/>
      <c r="H63" s="505"/>
      <c r="I63" s="505"/>
      <c r="J63" s="505"/>
      <c r="K63" s="505"/>
      <c r="L63" s="505"/>
      <c r="M63" s="505"/>
      <c r="N63" s="505"/>
      <c r="O63" s="505"/>
      <c r="P63" s="505"/>
      <c r="Q63" s="505"/>
      <c r="R63" s="74" t="s">
        <v>77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3"/>
      <c r="AF63" s="3"/>
    </row>
    <row r="64" spans="1:32" ht="35.25" customHeight="1" x14ac:dyDescent="0.15">
      <c r="A64" s="18"/>
      <c r="B64" s="13"/>
      <c r="C64" s="295" t="s">
        <v>50</v>
      </c>
      <c r="D64" s="553" t="s">
        <v>82</v>
      </c>
      <c r="E64" s="553" t="s">
        <v>53</v>
      </c>
      <c r="F64" s="550" t="s">
        <v>81</v>
      </c>
      <c r="G64" s="551"/>
      <c r="H64" s="551"/>
      <c r="I64" s="551"/>
      <c r="J64" s="551"/>
      <c r="K64" s="551"/>
      <c r="L64" s="551"/>
      <c r="M64" s="551"/>
      <c r="N64" s="551"/>
      <c r="O64" s="551"/>
      <c r="P64" s="551"/>
      <c r="Q64" s="551"/>
      <c r="R64" s="552"/>
      <c r="Y64" s="1"/>
      <c r="AF64" s="1"/>
    </row>
    <row r="65" spans="1:32" ht="35.25" customHeight="1" x14ac:dyDescent="0.15">
      <c r="A65" s="18"/>
      <c r="B65" s="13"/>
      <c r="C65" s="13"/>
      <c r="D65" s="507"/>
      <c r="E65" s="507"/>
      <c r="F65" s="502" t="s">
        <v>0</v>
      </c>
      <c r="G65" s="481"/>
      <c r="H65" s="502" t="s">
        <v>1</v>
      </c>
      <c r="I65" s="503"/>
      <c r="J65" s="503"/>
      <c r="K65" s="481"/>
      <c r="L65" s="37"/>
      <c r="M65" s="510" t="s">
        <v>164</v>
      </c>
      <c r="N65" s="485" t="s">
        <v>170</v>
      </c>
      <c r="O65" s="485" t="s">
        <v>148</v>
      </c>
      <c r="P65" s="485" t="s">
        <v>149</v>
      </c>
      <c r="Q65" s="8"/>
      <c r="R65" s="39"/>
      <c r="Y65" s="1"/>
      <c r="AF65" s="1"/>
    </row>
    <row r="66" spans="1:32" ht="39.75" customHeight="1" x14ac:dyDescent="0.15">
      <c r="A66" s="26" t="s">
        <v>56</v>
      </c>
      <c r="B66" s="14"/>
      <c r="C66" s="14"/>
      <c r="D66" s="508"/>
      <c r="E66" s="508"/>
      <c r="F66" s="38" t="s">
        <v>2</v>
      </c>
      <c r="G66" s="38" t="s">
        <v>3</v>
      </c>
      <c r="H66" s="38" t="s">
        <v>2</v>
      </c>
      <c r="I66" s="151" t="s">
        <v>164</v>
      </c>
      <c r="J66" s="73" t="s">
        <v>3</v>
      </c>
      <c r="K66" s="151" t="s">
        <v>164</v>
      </c>
      <c r="L66" s="62" t="s">
        <v>4</v>
      </c>
      <c r="M66" s="511"/>
      <c r="N66" s="515"/>
      <c r="O66" s="515"/>
      <c r="P66" s="515"/>
      <c r="Q66" s="15" t="s">
        <v>5</v>
      </c>
      <c r="R66" s="28" t="s">
        <v>6</v>
      </c>
      <c r="Y66" s="1"/>
      <c r="AF66" s="1"/>
    </row>
    <row r="67" spans="1:32" ht="40.5" customHeight="1" x14ac:dyDescent="0.15">
      <c r="A67" s="455" t="s">
        <v>29</v>
      </c>
      <c r="B67" s="456"/>
      <c r="C67" s="456"/>
      <c r="D67" s="136">
        <v>18</v>
      </c>
      <c r="E67" s="136">
        <v>25</v>
      </c>
      <c r="F67" s="123">
        <v>170</v>
      </c>
      <c r="G67" s="123">
        <v>18</v>
      </c>
      <c r="H67" s="123">
        <v>1230</v>
      </c>
      <c r="I67" s="123">
        <v>42</v>
      </c>
      <c r="J67" s="123">
        <v>265</v>
      </c>
      <c r="K67" s="123">
        <v>12</v>
      </c>
      <c r="L67" s="110">
        <f>SUM(F67+G67+H67+J67)</f>
        <v>1683</v>
      </c>
      <c r="M67" s="124">
        <f>SUM(I67+K67)</f>
        <v>54</v>
      </c>
      <c r="N67" s="124">
        <v>1351</v>
      </c>
      <c r="O67" s="123">
        <v>0</v>
      </c>
      <c r="P67" s="123">
        <v>155</v>
      </c>
      <c r="Q67" s="123">
        <v>1978</v>
      </c>
      <c r="R67" s="125">
        <f t="shared" ref="R67:R81" si="14">L67/Q67*100</f>
        <v>85.085945399393324</v>
      </c>
      <c r="Y67" s="1"/>
      <c r="AF67" s="1"/>
    </row>
    <row r="68" spans="1:32" ht="40.5" customHeight="1" x14ac:dyDescent="0.15">
      <c r="A68" s="455" t="s">
        <v>128</v>
      </c>
      <c r="B68" s="456"/>
      <c r="C68" s="456"/>
      <c r="D68" s="136">
        <v>27</v>
      </c>
      <c r="E68" s="136">
        <v>28</v>
      </c>
      <c r="F68" s="123">
        <v>200</v>
      </c>
      <c r="G68" s="123">
        <v>39</v>
      </c>
      <c r="H68" s="123">
        <v>2365</v>
      </c>
      <c r="I68" s="123">
        <v>44</v>
      </c>
      <c r="J68" s="123">
        <v>487</v>
      </c>
      <c r="K68" s="123">
        <v>18</v>
      </c>
      <c r="L68" s="110">
        <f>SUM(F68+G68+H68+J68)</f>
        <v>3091</v>
      </c>
      <c r="M68" s="124">
        <f>SUM(I68+K68)</f>
        <v>62</v>
      </c>
      <c r="N68" s="124">
        <v>2701</v>
      </c>
      <c r="O68" s="123">
        <v>0</v>
      </c>
      <c r="P68" s="123">
        <v>440</v>
      </c>
      <c r="Q68" s="123">
        <v>4116</v>
      </c>
      <c r="R68" s="125">
        <f t="shared" si="14"/>
        <v>75.097181729834801</v>
      </c>
      <c r="Y68" s="1"/>
      <c r="AF68" s="1"/>
    </row>
    <row r="69" spans="1:32" ht="40.5" customHeight="1" x14ac:dyDescent="0.15">
      <c r="A69" s="504" t="s">
        <v>238</v>
      </c>
      <c r="B69" s="456"/>
      <c r="C69" s="457"/>
      <c r="D69" s="136">
        <v>18</v>
      </c>
      <c r="E69" s="136">
        <v>30</v>
      </c>
      <c r="F69" s="123">
        <v>7</v>
      </c>
      <c r="G69" s="123">
        <v>0</v>
      </c>
      <c r="H69" s="123">
        <v>3147</v>
      </c>
      <c r="I69" s="123">
        <v>0</v>
      </c>
      <c r="J69" s="123">
        <v>449</v>
      </c>
      <c r="K69" s="123">
        <v>0</v>
      </c>
      <c r="L69" s="110">
        <f t="shared" ref="L69:L81" si="15">SUM(F69+G69+H69+J69)</f>
        <v>3603</v>
      </c>
      <c r="M69" s="124">
        <f t="shared" ref="M69:M81" si="16">SUM(I69+K69)</f>
        <v>0</v>
      </c>
      <c r="N69" s="124">
        <v>3579</v>
      </c>
      <c r="O69" s="123">
        <v>24</v>
      </c>
      <c r="P69" s="123">
        <v>1044</v>
      </c>
      <c r="Q69" s="123">
        <v>4217</v>
      </c>
      <c r="R69" s="125">
        <f t="shared" si="14"/>
        <v>85.439886175005924</v>
      </c>
      <c r="Y69" s="1"/>
      <c r="AF69" s="1"/>
    </row>
    <row r="70" spans="1:32" ht="40.5" customHeight="1" x14ac:dyDescent="0.15">
      <c r="A70" s="455" t="s">
        <v>30</v>
      </c>
      <c r="B70" s="456"/>
      <c r="C70" s="456"/>
      <c r="D70" s="136">
        <v>18</v>
      </c>
      <c r="E70" s="136">
        <v>31</v>
      </c>
      <c r="F70" s="123">
        <v>1691</v>
      </c>
      <c r="G70" s="123">
        <v>354</v>
      </c>
      <c r="H70" s="123">
        <v>1371</v>
      </c>
      <c r="I70" s="123">
        <v>1</v>
      </c>
      <c r="J70" s="123">
        <v>186</v>
      </c>
      <c r="K70" s="123">
        <v>0</v>
      </c>
      <c r="L70" s="110">
        <f t="shared" si="15"/>
        <v>3602</v>
      </c>
      <c r="M70" s="124">
        <f t="shared" si="16"/>
        <v>1</v>
      </c>
      <c r="N70" s="124">
        <v>2460</v>
      </c>
      <c r="O70" s="123">
        <v>0</v>
      </c>
      <c r="P70" s="123">
        <v>1125</v>
      </c>
      <c r="Q70" s="123">
        <v>3488</v>
      </c>
      <c r="R70" s="125">
        <f t="shared" si="14"/>
        <v>103.26834862385321</v>
      </c>
      <c r="Y70" s="1"/>
      <c r="AF70" s="1"/>
    </row>
    <row r="71" spans="1:32" ht="40.5" customHeight="1" x14ac:dyDescent="0.15">
      <c r="A71" s="455" t="s">
        <v>31</v>
      </c>
      <c r="B71" s="456"/>
      <c r="C71" s="456"/>
      <c r="D71" s="136">
        <v>18</v>
      </c>
      <c r="E71" s="136">
        <v>29</v>
      </c>
      <c r="F71" s="123">
        <v>380</v>
      </c>
      <c r="G71" s="123">
        <v>55</v>
      </c>
      <c r="H71" s="123">
        <v>2286</v>
      </c>
      <c r="I71" s="123">
        <v>38</v>
      </c>
      <c r="J71" s="123">
        <v>322</v>
      </c>
      <c r="K71" s="123">
        <v>24</v>
      </c>
      <c r="L71" s="110">
        <f t="shared" si="15"/>
        <v>3043</v>
      </c>
      <c r="M71" s="124">
        <f t="shared" si="16"/>
        <v>62</v>
      </c>
      <c r="N71" s="124">
        <v>1376</v>
      </c>
      <c r="O71" s="123">
        <v>0</v>
      </c>
      <c r="P71" s="123">
        <v>381</v>
      </c>
      <c r="Q71" s="123">
        <v>2826</v>
      </c>
      <c r="R71" s="125">
        <f t="shared" si="14"/>
        <v>107.67869780608635</v>
      </c>
      <c r="Y71" s="1"/>
      <c r="AF71" s="1"/>
    </row>
    <row r="72" spans="1:32" ht="40.5" customHeight="1" x14ac:dyDescent="0.15">
      <c r="A72" s="455" t="s">
        <v>32</v>
      </c>
      <c r="B72" s="456"/>
      <c r="C72" s="456"/>
      <c r="D72" s="136">
        <v>18</v>
      </c>
      <c r="E72" s="136">
        <v>31</v>
      </c>
      <c r="F72" s="123">
        <v>465</v>
      </c>
      <c r="G72" s="123">
        <v>53</v>
      </c>
      <c r="H72" s="123">
        <v>1935</v>
      </c>
      <c r="I72" s="123">
        <v>0</v>
      </c>
      <c r="J72" s="123">
        <v>438</v>
      </c>
      <c r="K72" s="123">
        <v>0</v>
      </c>
      <c r="L72" s="110">
        <f t="shared" si="15"/>
        <v>2891</v>
      </c>
      <c r="M72" s="124">
        <f t="shared" si="16"/>
        <v>0</v>
      </c>
      <c r="N72" s="124">
        <v>2709</v>
      </c>
      <c r="O72" s="123">
        <v>109</v>
      </c>
      <c r="P72" s="123">
        <v>776</v>
      </c>
      <c r="Q72" s="123">
        <v>2332</v>
      </c>
      <c r="R72" s="125">
        <f t="shared" si="14"/>
        <v>123.97084048027445</v>
      </c>
      <c r="Y72" s="1"/>
      <c r="AF72" s="1"/>
    </row>
    <row r="73" spans="1:32" ht="40.5" customHeight="1" x14ac:dyDescent="0.15">
      <c r="A73" s="455" t="s">
        <v>33</v>
      </c>
      <c r="B73" s="479"/>
      <c r="C73" s="479"/>
      <c r="D73" s="136">
        <v>27</v>
      </c>
      <c r="E73" s="136">
        <v>29</v>
      </c>
      <c r="F73" s="123">
        <v>2171</v>
      </c>
      <c r="G73" s="123">
        <v>262</v>
      </c>
      <c r="H73" s="123">
        <v>1941</v>
      </c>
      <c r="I73" s="123">
        <v>29</v>
      </c>
      <c r="J73" s="123">
        <v>312</v>
      </c>
      <c r="K73" s="123">
        <v>7</v>
      </c>
      <c r="L73" s="110">
        <f t="shared" si="15"/>
        <v>4686</v>
      </c>
      <c r="M73" s="124">
        <f t="shared" si="16"/>
        <v>36</v>
      </c>
      <c r="N73" s="124">
        <v>3792</v>
      </c>
      <c r="O73" s="123">
        <v>68</v>
      </c>
      <c r="P73" s="123">
        <v>855</v>
      </c>
      <c r="Q73" s="123">
        <v>3765</v>
      </c>
      <c r="R73" s="125">
        <f t="shared" si="14"/>
        <v>124.46215139442232</v>
      </c>
      <c r="Y73" s="1"/>
      <c r="AF73" s="1"/>
    </row>
    <row r="74" spans="1:32" ht="40.5" customHeight="1" x14ac:dyDescent="0.15">
      <c r="A74" s="455" t="s">
        <v>34</v>
      </c>
      <c r="B74" s="456"/>
      <c r="C74" s="456"/>
      <c r="D74" s="136">
        <v>27</v>
      </c>
      <c r="E74" s="136">
        <v>29</v>
      </c>
      <c r="F74" s="123">
        <v>2066</v>
      </c>
      <c r="G74" s="123">
        <v>301</v>
      </c>
      <c r="H74" s="123">
        <v>2671</v>
      </c>
      <c r="I74" s="123">
        <v>12</v>
      </c>
      <c r="J74" s="123">
        <v>505</v>
      </c>
      <c r="K74" s="123">
        <v>17</v>
      </c>
      <c r="L74" s="110">
        <f t="shared" si="15"/>
        <v>5543</v>
      </c>
      <c r="M74" s="124">
        <f t="shared" si="16"/>
        <v>29</v>
      </c>
      <c r="N74" s="124">
        <v>3655</v>
      </c>
      <c r="O74" s="123">
        <v>127</v>
      </c>
      <c r="P74" s="123">
        <v>1680</v>
      </c>
      <c r="Q74" s="123">
        <v>5280</v>
      </c>
      <c r="R74" s="125">
        <f t="shared" si="14"/>
        <v>104.98106060606061</v>
      </c>
      <c r="Y74" s="1"/>
      <c r="AF74" s="1"/>
    </row>
    <row r="75" spans="1:32" ht="40.5" customHeight="1" x14ac:dyDescent="0.15">
      <c r="A75" s="455" t="s">
        <v>35</v>
      </c>
      <c r="B75" s="456"/>
      <c r="C75" s="456"/>
      <c r="D75" s="136">
        <v>18</v>
      </c>
      <c r="E75" s="136">
        <v>27</v>
      </c>
      <c r="F75" s="123">
        <v>202</v>
      </c>
      <c r="G75" s="123">
        <v>5</v>
      </c>
      <c r="H75" s="123">
        <v>1550</v>
      </c>
      <c r="I75" s="123">
        <v>12</v>
      </c>
      <c r="J75" s="123">
        <v>275</v>
      </c>
      <c r="K75" s="123">
        <v>4</v>
      </c>
      <c r="L75" s="110">
        <f t="shared" si="15"/>
        <v>2032</v>
      </c>
      <c r="M75" s="124">
        <f t="shared" si="16"/>
        <v>16</v>
      </c>
      <c r="N75" s="124">
        <v>0</v>
      </c>
      <c r="O75" s="123">
        <v>0</v>
      </c>
      <c r="P75" s="123">
        <v>286</v>
      </c>
      <c r="Q75" s="123">
        <v>2209</v>
      </c>
      <c r="R75" s="125">
        <f t="shared" si="14"/>
        <v>91.987324581258491</v>
      </c>
      <c r="Y75" s="1"/>
      <c r="AF75" s="1"/>
    </row>
    <row r="76" spans="1:32" ht="40.5" customHeight="1" x14ac:dyDescent="0.15">
      <c r="A76" s="455" t="s">
        <v>129</v>
      </c>
      <c r="B76" s="456"/>
      <c r="C76" s="456"/>
      <c r="D76" s="136">
        <v>18</v>
      </c>
      <c r="E76" s="136">
        <v>31</v>
      </c>
      <c r="F76" s="123">
        <v>285</v>
      </c>
      <c r="G76" s="123">
        <v>15</v>
      </c>
      <c r="H76" s="123">
        <v>1982</v>
      </c>
      <c r="I76" s="123">
        <v>35</v>
      </c>
      <c r="J76" s="123">
        <v>291</v>
      </c>
      <c r="K76" s="123">
        <v>25</v>
      </c>
      <c r="L76" s="110">
        <f t="shared" si="15"/>
        <v>2573</v>
      </c>
      <c r="M76" s="124">
        <f t="shared" si="16"/>
        <v>60</v>
      </c>
      <c r="N76" s="124">
        <v>489</v>
      </c>
      <c r="O76" s="123">
        <v>0</v>
      </c>
      <c r="P76" s="123">
        <v>471</v>
      </c>
      <c r="Q76" s="123">
        <v>2366</v>
      </c>
      <c r="R76" s="125">
        <f t="shared" si="14"/>
        <v>108.74894336432799</v>
      </c>
      <c r="Y76" s="1"/>
      <c r="AF76" s="1"/>
    </row>
    <row r="77" spans="1:32" ht="40.5" customHeight="1" x14ac:dyDescent="0.15">
      <c r="A77" s="455" t="s">
        <v>36</v>
      </c>
      <c r="B77" s="456"/>
      <c r="C77" s="456"/>
      <c r="D77" s="136">
        <v>18</v>
      </c>
      <c r="E77" s="136">
        <v>27</v>
      </c>
      <c r="F77" s="123">
        <v>1999</v>
      </c>
      <c r="G77" s="123">
        <v>233</v>
      </c>
      <c r="H77" s="123">
        <v>1835</v>
      </c>
      <c r="I77" s="123">
        <v>2</v>
      </c>
      <c r="J77" s="123">
        <v>271</v>
      </c>
      <c r="K77" s="123">
        <v>4</v>
      </c>
      <c r="L77" s="110">
        <f t="shared" si="15"/>
        <v>4338</v>
      </c>
      <c r="M77" s="124">
        <f t="shared" si="16"/>
        <v>6</v>
      </c>
      <c r="N77" s="124">
        <v>3256</v>
      </c>
      <c r="O77" s="123">
        <v>85</v>
      </c>
      <c r="P77" s="123">
        <v>1521</v>
      </c>
      <c r="Q77" s="123">
        <v>4303</v>
      </c>
      <c r="R77" s="125">
        <f t="shared" si="14"/>
        <v>100.81338600976065</v>
      </c>
      <c r="Y77" s="1"/>
      <c r="AF77" s="1"/>
    </row>
    <row r="78" spans="1:32" ht="40.5" customHeight="1" x14ac:dyDescent="0.15">
      <c r="A78" s="455" t="s">
        <v>84</v>
      </c>
      <c r="B78" s="456"/>
      <c r="C78" s="456"/>
      <c r="D78" s="136">
        <v>18</v>
      </c>
      <c r="E78" s="136">
        <v>30</v>
      </c>
      <c r="F78" s="123">
        <v>1491</v>
      </c>
      <c r="G78" s="123">
        <v>240</v>
      </c>
      <c r="H78" s="123">
        <v>2249</v>
      </c>
      <c r="I78" s="123">
        <v>0</v>
      </c>
      <c r="J78" s="123">
        <v>491</v>
      </c>
      <c r="K78" s="123">
        <v>0</v>
      </c>
      <c r="L78" s="110">
        <f t="shared" si="15"/>
        <v>4471</v>
      </c>
      <c r="M78" s="124">
        <f t="shared" si="16"/>
        <v>0</v>
      </c>
      <c r="N78" s="124">
        <v>3858</v>
      </c>
      <c r="O78" s="123">
        <v>116</v>
      </c>
      <c r="P78" s="123">
        <v>1787</v>
      </c>
      <c r="Q78" s="123">
        <v>4551</v>
      </c>
      <c r="R78" s="125">
        <f t="shared" si="14"/>
        <v>98.242144583607995</v>
      </c>
      <c r="Y78" s="1"/>
      <c r="AF78" s="1"/>
    </row>
    <row r="79" spans="1:32" ht="40.5" customHeight="1" x14ac:dyDescent="0.15">
      <c r="A79" s="455" t="s">
        <v>235</v>
      </c>
      <c r="B79" s="456"/>
      <c r="C79" s="457"/>
      <c r="D79" s="136">
        <v>18</v>
      </c>
      <c r="E79" s="136">
        <v>31</v>
      </c>
      <c r="F79" s="123">
        <v>673</v>
      </c>
      <c r="G79" s="123">
        <v>97</v>
      </c>
      <c r="H79" s="123">
        <v>3214</v>
      </c>
      <c r="I79" s="123">
        <v>0</v>
      </c>
      <c r="J79" s="123">
        <v>574</v>
      </c>
      <c r="K79" s="123">
        <v>5</v>
      </c>
      <c r="L79" s="110">
        <f>SUM(F79+G79+H79+J79)</f>
        <v>4558</v>
      </c>
      <c r="M79" s="124">
        <f>SUM(I79+K79)</f>
        <v>5</v>
      </c>
      <c r="N79" s="124">
        <v>4308</v>
      </c>
      <c r="O79" s="123">
        <v>16</v>
      </c>
      <c r="P79" s="123">
        <v>649</v>
      </c>
      <c r="Q79" s="123">
        <v>4693</v>
      </c>
      <c r="R79" s="125">
        <f t="shared" si="14"/>
        <v>97.12337523971874</v>
      </c>
      <c r="Y79" s="1"/>
      <c r="AF79" s="1"/>
    </row>
    <row r="80" spans="1:32" ht="40.5" customHeight="1" x14ac:dyDescent="0.15">
      <c r="A80" s="455" t="s">
        <v>120</v>
      </c>
      <c r="B80" s="456"/>
      <c r="C80" s="456"/>
      <c r="D80" s="136">
        <v>18</v>
      </c>
      <c r="E80" s="136">
        <v>26</v>
      </c>
      <c r="F80" s="123">
        <v>402</v>
      </c>
      <c r="G80" s="123">
        <v>44</v>
      </c>
      <c r="H80" s="123">
        <v>1871</v>
      </c>
      <c r="I80" s="123">
        <v>31</v>
      </c>
      <c r="J80" s="123">
        <v>298</v>
      </c>
      <c r="K80" s="123">
        <v>10</v>
      </c>
      <c r="L80" s="110">
        <f t="shared" si="15"/>
        <v>2615</v>
      </c>
      <c r="M80" s="124">
        <f t="shared" si="16"/>
        <v>41</v>
      </c>
      <c r="N80" s="124">
        <v>2433</v>
      </c>
      <c r="O80" s="314">
        <v>41</v>
      </c>
      <c r="P80" s="314">
        <v>515</v>
      </c>
      <c r="Q80" s="123">
        <v>3225</v>
      </c>
      <c r="R80" s="125">
        <f t="shared" si="14"/>
        <v>81.085271317829452</v>
      </c>
      <c r="Y80" s="1"/>
      <c r="AF80" s="1"/>
    </row>
    <row r="81" spans="1:32" ht="40.5" customHeight="1" x14ac:dyDescent="0.15">
      <c r="A81" s="455" t="s">
        <v>37</v>
      </c>
      <c r="B81" s="456"/>
      <c r="C81" s="456"/>
      <c r="D81" s="136">
        <v>27</v>
      </c>
      <c r="E81" s="136">
        <v>31</v>
      </c>
      <c r="F81" s="123">
        <v>783</v>
      </c>
      <c r="G81" s="123">
        <v>104</v>
      </c>
      <c r="H81" s="123">
        <v>4710</v>
      </c>
      <c r="I81" s="123">
        <v>0</v>
      </c>
      <c r="J81" s="123">
        <v>619</v>
      </c>
      <c r="K81" s="123">
        <v>0</v>
      </c>
      <c r="L81" s="110">
        <f t="shared" si="15"/>
        <v>6216</v>
      </c>
      <c r="M81" s="124">
        <f t="shared" si="16"/>
        <v>0</v>
      </c>
      <c r="N81" s="124">
        <v>5015</v>
      </c>
      <c r="O81" s="123">
        <v>51</v>
      </c>
      <c r="P81" s="123">
        <v>1377</v>
      </c>
      <c r="Q81" s="123">
        <v>5989</v>
      </c>
      <c r="R81" s="125">
        <f t="shared" si="14"/>
        <v>103.79028218400401</v>
      </c>
      <c r="Y81" s="1"/>
      <c r="AF81" s="1"/>
    </row>
    <row r="82" spans="1:32" ht="40.5" customHeight="1" x14ac:dyDescent="0.15">
      <c r="A82" s="455"/>
      <c r="B82" s="479"/>
      <c r="C82" s="479"/>
      <c r="D82" s="136"/>
      <c r="E82" s="136"/>
      <c r="F82" s="123"/>
      <c r="G82" s="123"/>
      <c r="H82" s="123"/>
      <c r="I82" s="123"/>
      <c r="J82" s="123"/>
      <c r="K82" s="123"/>
      <c r="L82" s="110"/>
      <c r="M82" s="124"/>
      <c r="N82" s="124"/>
      <c r="O82" s="123"/>
      <c r="P82" s="123"/>
      <c r="Q82" s="123"/>
      <c r="R82" s="125"/>
      <c r="Y82" s="1"/>
      <c r="AF82" s="1"/>
    </row>
    <row r="83" spans="1:32" ht="40.5" customHeight="1" x14ac:dyDescent="0.15">
      <c r="A83" s="455"/>
      <c r="B83" s="479"/>
      <c r="C83" s="479"/>
      <c r="D83" s="136"/>
      <c r="E83" s="136"/>
      <c r="F83" s="123"/>
      <c r="G83" s="123"/>
      <c r="H83" s="123"/>
      <c r="I83" s="123"/>
      <c r="J83" s="123"/>
      <c r="K83" s="123"/>
      <c r="L83" s="110"/>
      <c r="M83" s="110"/>
      <c r="N83" s="110"/>
      <c r="O83" s="123"/>
      <c r="P83" s="123"/>
      <c r="Q83" s="123"/>
      <c r="R83" s="125"/>
      <c r="Y83" s="1"/>
      <c r="AF83" s="1"/>
    </row>
    <row r="84" spans="1:32" ht="40.5" customHeight="1" x14ac:dyDescent="0.15">
      <c r="A84" s="455"/>
      <c r="B84" s="479"/>
      <c r="C84" s="479"/>
      <c r="D84" s="136"/>
      <c r="E84" s="136"/>
      <c r="F84" s="123"/>
      <c r="G84" s="123"/>
      <c r="H84" s="123"/>
      <c r="I84" s="123"/>
      <c r="J84" s="123"/>
      <c r="K84" s="123"/>
      <c r="L84" s="110"/>
      <c r="M84" s="110"/>
      <c r="N84" s="110"/>
      <c r="O84" s="123"/>
      <c r="P84" s="123"/>
      <c r="Q84" s="123"/>
      <c r="R84" s="125"/>
      <c r="Y84" s="1"/>
      <c r="AF84" s="1"/>
    </row>
    <row r="85" spans="1:32" ht="40.5" customHeight="1" x14ac:dyDescent="0.15">
      <c r="A85" s="455"/>
      <c r="B85" s="479"/>
      <c r="C85" s="479"/>
      <c r="D85" s="136"/>
      <c r="E85" s="136"/>
      <c r="F85" s="123"/>
      <c r="G85" s="123"/>
      <c r="H85" s="123"/>
      <c r="I85" s="123"/>
      <c r="J85" s="123"/>
      <c r="K85" s="123"/>
      <c r="L85" s="110"/>
      <c r="M85" s="110"/>
      <c r="N85" s="110"/>
      <c r="O85" s="123"/>
      <c r="P85" s="123"/>
      <c r="Q85" s="123"/>
      <c r="R85" s="125"/>
      <c r="Y85" s="1"/>
      <c r="AF85" s="1"/>
    </row>
    <row r="86" spans="1:32" ht="40.5" customHeight="1" x14ac:dyDescent="0.15">
      <c r="A86" s="494" t="s">
        <v>275</v>
      </c>
      <c r="B86" s="495"/>
      <c r="C86" s="496"/>
      <c r="D86" s="137">
        <f t="shared" ref="D86:Q86" si="17">SUM(D67:D81)</f>
        <v>306</v>
      </c>
      <c r="E86" s="137">
        <f t="shared" si="17"/>
        <v>435</v>
      </c>
      <c r="F86" s="128">
        <f t="shared" si="17"/>
        <v>12985</v>
      </c>
      <c r="G86" s="128">
        <f t="shared" si="17"/>
        <v>1820</v>
      </c>
      <c r="H86" s="128">
        <f t="shared" si="17"/>
        <v>34357</v>
      </c>
      <c r="I86" s="128">
        <f t="shared" si="17"/>
        <v>246</v>
      </c>
      <c r="J86" s="128">
        <f t="shared" si="17"/>
        <v>5783</v>
      </c>
      <c r="K86" s="128">
        <f t="shared" si="17"/>
        <v>126</v>
      </c>
      <c r="L86" s="128">
        <f t="shared" si="17"/>
        <v>54945</v>
      </c>
      <c r="M86" s="128">
        <f t="shared" si="17"/>
        <v>372</v>
      </c>
      <c r="N86" s="128">
        <f t="shared" si="17"/>
        <v>40982</v>
      </c>
      <c r="O86" s="128">
        <f t="shared" si="17"/>
        <v>637</v>
      </c>
      <c r="P86" s="128">
        <f t="shared" si="17"/>
        <v>13062</v>
      </c>
      <c r="Q86" s="128">
        <f t="shared" si="17"/>
        <v>55338</v>
      </c>
      <c r="R86" s="129">
        <f>L86/Q86*100</f>
        <v>99.289818930933535</v>
      </c>
      <c r="Y86" s="1"/>
      <c r="AF86" s="1"/>
    </row>
    <row r="87" spans="1:32" ht="40.5" customHeight="1" x14ac:dyDescent="0.15">
      <c r="A87" s="509" t="s">
        <v>15</v>
      </c>
      <c r="B87" s="468"/>
      <c r="C87" s="501"/>
      <c r="D87" s="58"/>
      <c r="E87" s="58"/>
      <c r="F87" s="117">
        <f t="shared" ref="F87:K87" si="18">F86/$L$86*100</f>
        <v>23.632723632723632</v>
      </c>
      <c r="G87" s="117">
        <f t="shared" si="18"/>
        <v>3.3124033124033123</v>
      </c>
      <c r="H87" s="117">
        <f t="shared" si="18"/>
        <v>62.529802529802524</v>
      </c>
      <c r="I87" s="117">
        <f t="shared" si="18"/>
        <v>0.44772044772044778</v>
      </c>
      <c r="J87" s="117">
        <f t="shared" si="18"/>
        <v>10.525070525070525</v>
      </c>
      <c r="K87" s="117">
        <f t="shared" si="18"/>
        <v>0.2293202293202293</v>
      </c>
      <c r="L87" s="117"/>
      <c r="M87" s="117"/>
      <c r="N87" s="117"/>
      <c r="O87" s="117"/>
      <c r="P87" s="117"/>
      <c r="Q87" s="117" t="s">
        <v>78</v>
      </c>
      <c r="R87" s="130"/>
      <c r="Y87" s="1"/>
      <c r="AF87" s="1"/>
    </row>
    <row r="88" spans="1:32" ht="40.5" customHeight="1" x14ac:dyDescent="0.15">
      <c r="A88" s="487" t="s">
        <v>16</v>
      </c>
      <c r="B88" s="488"/>
      <c r="C88" s="489"/>
      <c r="D88" s="58"/>
      <c r="E88" s="58"/>
      <c r="F88" s="117">
        <f>F86/15</f>
        <v>865.66666666666663</v>
      </c>
      <c r="G88" s="117">
        <f t="shared" ref="G88:P88" si="19">G86/15</f>
        <v>121.33333333333333</v>
      </c>
      <c r="H88" s="117">
        <f t="shared" si="19"/>
        <v>2290.4666666666667</v>
      </c>
      <c r="I88" s="117">
        <f t="shared" si="19"/>
        <v>16.399999999999999</v>
      </c>
      <c r="J88" s="117">
        <f t="shared" si="19"/>
        <v>385.53333333333336</v>
      </c>
      <c r="K88" s="117">
        <f t="shared" si="19"/>
        <v>8.4</v>
      </c>
      <c r="L88" s="117">
        <f t="shared" si="19"/>
        <v>3663</v>
      </c>
      <c r="M88" s="117">
        <f t="shared" si="19"/>
        <v>24.8</v>
      </c>
      <c r="N88" s="117">
        <f t="shared" si="19"/>
        <v>2732.1333333333332</v>
      </c>
      <c r="O88" s="117">
        <f t="shared" si="19"/>
        <v>42.466666666666669</v>
      </c>
      <c r="P88" s="117">
        <f t="shared" si="19"/>
        <v>870.8</v>
      </c>
      <c r="Q88" s="117" t="s">
        <v>72</v>
      </c>
      <c r="R88" s="130"/>
      <c r="Y88" s="1"/>
      <c r="AF88" s="1"/>
    </row>
    <row r="89" spans="1:32" ht="40.5" customHeight="1" x14ac:dyDescent="0.15">
      <c r="A89" s="487" t="s">
        <v>17</v>
      </c>
      <c r="B89" s="488"/>
      <c r="C89" s="489"/>
      <c r="D89" s="58"/>
      <c r="E89" s="58"/>
      <c r="F89" s="117">
        <f>F86/$D$86*18</f>
        <v>763.82352941176475</v>
      </c>
      <c r="G89" s="117">
        <f t="shared" ref="G89:N89" si="20">G86/$D$86*18</f>
        <v>107.05882352941177</v>
      </c>
      <c r="H89" s="117">
        <f t="shared" si="20"/>
        <v>2021</v>
      </c>
      <c r="I89" s="117">
        <f t="shared" si="20"/>
        <v>14.470588235294118</v>
      </c>
      <c r="J89" s="117">
        <f t="shared" si="20"/>
        <v>340.17647058823525</v>
      </c>
      <c r="K89" s="117">
        <f t="shared" si="20"/>
        <v>7.4117647058823524</v>
      </c>
      <c r="L89" s="117">
        <f t="shared" si="20"/>
        <v>3232.0588235294117</v>
      </c>
      <c r="M89" s="117">
        <f t="shared" si="20"/>
        <v>21.882352941176467</v>
      </c>
      <c r="N89" s="117">
        <f t="shared" si="20"/>
        <v>2410.705882352941</v>
      </c>
      <c r="O89" s="117">
        <f>O86/$D$86*18</f>
        <v>37.470588235294123</v>
      </c>
      <c r="P89" s="117">
        <f>P86/$D$86*18</f>
        <v>768.35294117647061</v>
      </c>
      <c r="Q89" s="117"/>
      <c r="R89" s="130"/>
      <c r="Y89" s="1"/>
      <c r="AF89" s="1"/>
    </row>
    <row r="90" spans="1:32" ht="40.5" customHeight="1" x14ac:dyDescent="0.15">
      <c r="A90" s="547" t="s">
        <v>18</v>
      </c>
      <c r="B90" s="548"/>
      <c r="C90" s="549"/>
      <c r="D90" s="372">
        <v>306</v>
      </c>
      <c r="E90" s="372">
        <v>457</v>
      </c>
      <c r="F90" s="373">
        <v>11418</v>
      </c>
      <c r="G90" s="373">
        <v>1577</v>
      </c>
      <c r="H90" s="373">
        <v>36219</v>
      </c>
      <c r="I90" s="374">
        <v>122</v>
      </c>
      <c r="J90" s="373">
        <v>6124</v>
      </c>
      <c r="K90" s="374">
        <v>80</v>
      </c>
      <c r="L90" s="375">
        <f>SUM(F90+G90+H90+J90)</f>
        <v>55338</v>
      </c>
      <c r="M90" s="375">
        <f>SUM(I90+K90)</f>
        <v>202</v>
      </c>
      <c r="N90" s="376">
        <v>40361</v>
      </c>
      <c r="O90" s="377">
        <v>559</v>
      </c>
      <c r="P90" s="378">
        <v>13881</v>
      </c>
      <c r="Q90" s="334"/>
      <c r="R90" s="335"/>
      <c r="Y90" s="1"/>
      <c r="AF90" s="1"/>
    </row>
    <row r="91" spans="1:32" ht="40.5" customHeight="1" x14ac:dyDescent="0.15">
      <c r="A91" s="545"/>
      <c r="B91" s="546"/>
      <c r="C91" s="546"/>
      <c r="D91" s="546"/>
      <c r="E91" s="546"/>
      <c r="F91" s="546"/>
      <c r="G91" s="546"/>
      <c r="H91" s="546"/>
      <c r="I91" s="546"/>
      <c r="J91" s="546"/>
      <c r="K91" s="546"/>
      <c r="L91" s="546"/>
      <c r="M91" s="546"/>
      <c r="N91" s="546"/>
      <c r="O91" s="546"/>
      <c r="P91" s="546"/>
      <c r="Q91" s="546"/>
      <c r="R91" s="546"/>
      <c r="Y91" s="1"/>
      <c r="AF91" s="1"/>
    </row>
    <row r="92" spans="1:32" ht="36.75" customHeight="1" x14ac:dyDescent="0.2">
      <c r="A92" s="505" t="s">
        <v>304</v>
      </c>
      <c r="B92" s="505"/>
      <c r="C92" s="505"/>
      <c r="D92" s="505"/>
      <c r="E92" s="505"/>
      <c r="F92" s="505"/>
      <c r="G92" s="505"/>
      <c r="H92" s="505"/>
      <c r="I92" s="505"/>
      <c r="J92" s="505"/>
      <c r="K92" s="505"/>
      <c r="L92" s="505"/>
      <c r="M92" s="505"/>
      <c r="N92" s="505"/>
      <c r="O92" s="505"/>
      <c r="P92" s="505"/>
      <c r="Q92" s="505"/>
      <c r="R92" s="74" t="s">
        <v>77</v>
      </c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3"/>
      <c r="AF92" s="3"/>
    </row>
    <row r="93" spans="1:32" ht="36.75" customHeight="1" x14ac:dyDescent="0.15">
      <c r="A93" s="17"/>
      <c r="B93" s="12"/>
      <c r="C93" s="30" t="s">
        <v>50</v>
      </c>
      <c r="D93" s="506" t="s">
        <v>82</v>
      </c>
      <c r="E93" s="506" t="s">
        <v>53</v>
      </c>
      <c r="F93" s="512" t="s">
        <v>81</v>
      </c>
      <c r="G93" s="513"/>
      <c r="H93" s="513"/>
      <c r="I93" s="513"/>
      <c r="J93" s="513"/>
      <c r="K93" s="513"/>
      <c r="L93" s="513"/>
      <c r="M93" s="513"/>
      <c r="N93" s="513"/>
      <c r="O93" s="513"/>
      <c r="P93" s="513"/>
      <c r="Q93" s="513"/>
      <c r="R93" s="514"/>
      <c r="Y93" s="1"/>
      <c r="AF93" s="1"/>
    </row>
    <row r="94" spans="1:32" ht="36.75" customHeight="1" x14ac:dyDescent="0.15">
      <c r="A94" s="18"/>
      <c r="B94" s="13"/>
      <c r="C94" s="13"/>
      <c r="D94" s="507"/>
      <c r="E94" s="507"/>
      <c r="F94" s="502" t="s">
        <v>0</v>
      </c>
      <c r="G94" s="481"/>
      <c r="H94" s="502" t="s">
        <v>1</v>
      </c>
      <c r="I94" s="503"/>
      <c r="J94" s="503"/>
      <c r="K94" s="481"/>
      <c r="L94" s="37"/>
      <c r="M94" s="510" t="s">
        <v>164</v>
      </c>
      <c r="N94" s="485" t="s">
        <v>170</v>
      </c>
      <c r="O94" s="485" t="s">
        <v>148</v>
      </c>
      <c r="P94" s="485" t="s">
        <v>149</v>
      </c>
      <c r="Q94" s="8"/>
      <c r="R94" s="39"/>
      <c r="Y94" s="1"/>
      <c r="AF94" s="1"/>
    </row>
    <row r="95" spans="1:32" ht="45" customHeight="1" x14ac:dyDescent="0.15">
      <c r="A95" s="26" t="s">
        <v>56</v>
      </c>
      <c r="B95" s="14"/>
      <c r="C95" s="14"/>
      <c r="D95" s="508"/>
      <c r="E95" s="508"/>
      <c r="F95" s="38" t="s">
        <v>2</v>
      </c>
      <c r="G95" s="38" t="s">
        <v>3</v>
      </c>
      <c r="H95" s="38" t="s">
        <v>2</v>
      </c>
      <c r="I95" s="151" t="s">
        <v>164</v>
      </c>
      <c r="J95" s="73" t="s">
        <v>3</v>
      </c>
      <c r="K95" s="151" t="s">
        <v>164</v>
      </c>
      <c r="L95" s="62" t="s">
        <v>4</v>
      </c>
      <c r="M95" s="511"/>
      <c r="N95" s="515"/>
      <c r="O95" s="515"/>
      <c r="P95" s="515"/>
      <c r="Q95" s="15" t="s">
        <v>5</v>
      </c>
      <c r="R95" s="28" t="s">
        <v>6</v>
      </c>
      <c r="Y95" s="1"/>
      <c r="AF95" s="1"/>
    </row>
    <row r="96" spans="1:32" ht="37.5" customHeight="1" x14ac:dyDescent="0.15">
      <c r="A96" s="504" t="s">
        <v>190</v>
      </c>
      <c r="B96" s="456"/>
      <c r="C96" s="456"/>
      <c r="D96" s="136">
        <v>18</v>
      </c>
      <c r="E96" s="136">
        <v>30</v>
      </c>
      <c r="F96" s="123">
        <v>1963</v>
      </c>
      <c r="G96" s="123">
        <v>231</v>
      </c>
      <c r="H96" s="123">
        <v>1271</v>
      </c>
      <c r="I96" s="123">
        <v>2</v>
      </c>
      <c r="J96" s="123">
        <v>173</v>
      </c>
      <c r="K96" s="123">
        <v>2</v>
      </c>
      <c r="L96" s="110">
        <f>SUM(F96+G96+H96+J96)</f>
        <v>3638</v>
      </c>
      <c r="M96" s="124">
        <f>SUM(I96+K96)</f>
        <v>4</v>
      </c>
      <c r="N96" s="124">
        <v>2711</v>
      </c>
      <c r="O96" s="123">
        <v>0</v>
      </c>
      <c r="P96" s="123">
        <v>1058</v>
      </c>
      <c r="Q96" s="123">
        <v>3994</v>
      </c>
      <c r="R96" s="125">
        <f t="shared" ref="R96:R113" si="21">L96/Q96*100</f>
        <v>91.086629944917377</v>
      </c>
      <c r="Y96" s="1"/>
      <c r="AF96" s="1"/>
    </row>
    <row r="97" spans="1:32" ht="37.5" customHeight="1" x14ac:dyDescent="0.15">
      <c r="A97" s="504" t="s">
        <v>59</v>
      </c>
      <c r="B97" s="456"/>
      <c r="C97" s="456"/>
      <c r="D97" s="136">
        <v>18</v>
      </c>
      <c r="E97" s="136">
        <v>31</v>
      </c>
      <c r="F97" s="123">
        <v>868</v>
      </c>
      <c r="G97" s="123">
        <v>38</v>
      </c>
      <c r="H97" s="123">
        <v>3166</v>
      </c>
      <c r="I97" s="123">
        <v>0</v>
      </c>
      <c r="J97" s="123">
        <v>288</v>
      </c>
      <c r="K97" s="123">
        <v>0</v>
      </c>
      <c r="L97" s="110">
        <f>SUM(F97+G97+H97+J97)</f>
        <v>4360</v>
      </c>
      <c r="M97" s="124">
        <f>SUM(I97+K97)</f>
        <v>0</v>
      </c>
      <c r="N97" s="124">
        <v>4284</v>
      </c>
      <c r="O97" s="123">
        <v>2</v>
      </c>
      <c r="P97" s="123">
        <v>1295</v>
      </c>
      <c r="Q97" s="123">
        <v>4427</v>
      </c>
      <c r="R97" s="125">
        <f t="shared" si="21"/>
        <v>98.486559747007007</v>
      </c>
      <c r="Y97" s="1"/>
      <c r="AF97" s="1"/>
    </row>
    <row r="98" spans="1:32" ht="37.5" customHeight="1" x14ac:dyDescent="0.15">
      <c r="A98" s="455" t="s">
        <v>92</v>
      </c>
      <c r="B98" s="456"/>
      <c r="C98" s="456"/>
      <c r="D98" s="136">
        <v>36</v>
      </c>
      <c r="E98" s="136">
        <v>29</v>
      </c>
      <c r="F98" s="123">
        <v>1557</v>
      </c>
      <c r="G98" s="123">
        <v>218</v>
      </c>
      <c r="H98" s="123">
        <v>1478</v>
      </c>
      <c r="I98" s="123">
        <v>12</v>
      </c>
      <c r="J98" s="123">
        <v>380</v>
      </c>
      <c r="K98" s="123">
        <v>46</v>
      </c>
      <c r="L98" s="110">
        <f t="shared" ref="L98:L113" si="22">SUM(F98+G98+H98+J98)</f>
        <v>3633</v>
      </c>
      <c r="M98" s="124">
        <f t="shared" ref="M98:M113" si="23">SUM(I98+K98)</f>
        <v>58</v>
      </c>
      <c r="N98" s="124">
        <v>965</v>
      </c>
      <c r="O98" s="123">
        <v>0</v>
      </c>
      <c r="P98" s="123">
        <v>946</v>
      </c>
      <c r="Q98" s="123">
        <v>4234</v>
      </c>
      <c r="R98" s="125">
        <f t="shared" si="21"/>
        <v>85.805384978743504</v>
      </c>
      <c r="Y98" s="1"/>
      <c r="AF98" s="1"/>
    </row>
    <row r="99" spans="1:32" ht="37.5" customHeight="1" x14ac:dyDescent="0.15">
      <c r="A99" s="455" t="s">
        <v>38</v>
      </c>
      <c r="B99" s="456"/>
      <c r="C99" s="456"/>
      <c r="D99" s="136">
        <v>18</v>
      </c>
      <c r="E99" s="136">
        <v>31</v>
      </c>
      <c r="F99" s="123">
        <v>996</v>
      </c>
      <c r="G99" s="123">
        <v>97</v>
      </c>
      <c r="H99" s="123">
        <v>3227</v>
      </c>
      <c r="I99" s="123">
        <v>0</v>
      </c>
      <c r="J99" s="123">
        <v>370</v>
      </c>
      <c r="K99" s="123">
        <v>0</v>
      </c>
      <c r="L99" s="110">
        <f t="shared" si="22"/>
        <v>4690</v>
      </c>
      <c r="M99" s="124">
        <f t="shared" si="23"/>
        <v>0</v>
      </c>
      <c r="N99" s="124">
        <v>3223</v>
      </c>
      <c r="O99" s="123">
        <v>24</v>
      </c>
      <c r="P99" s="123">
        <v>1345</v>
      </c>
      <c r="Q99" s="123">
        <v>4507</v>
      </c>
      <c r="R99" s="125">
        <f t="shared" si="21"/>
        <v>104.06035056578655</v>
      </c>
      <c r="Y99" s="1"/>
      <c r="AF99" s="1"/>
    </row>
    <row r="100" spans="1:32" ht="37.5" customHeight="1" x14ac:dyDescent="0.15">
      <c r="A100" s="504" t="s">
        <v>83</v>
      </c>
      <c r="B100" s="456"/>
      <c r="C100" s="456"/>
      <c r="D100" s="136">
        <v>18</v>
      </c>
      <c r="E100" s="136">
        <v>31</v>
      </c>
      <c r="F100" s="123">
        <v>1490</v>
      </c>
      <c r="G100" s="123">
        <v>305</v>
      </c>
      <c r="H100" s="123">
        <v>1702</v>
      </c>
      <c r="I100" s="123">
        <v>0</v>
      </c>
      <c r="J100" s="123">
        <v>555</v>
      </c>
      <c r="K100" s="123">
        <v>2</v>
      </c>
      <c r="L100" s="110">
        <f t="shared" si="22"/>
        <v>4052</v>
      </c>
      <c r="M100" s="124">
        <f t="shared" si="23"/>
        <v>2</v>
      </c>
      <c r="N100" s="124">
        <v>3362</v>
      </c>
      <c r="O100" s="123">
        <v>104</v>
      </c>
      <c r="P100" s="123">
        <v>996</v>
      </c>
      <c r="Q100" s="127">
        <v>4355</v>
      </c>
      <c r="R100" s="125">
        <f t="shared" si="21"/>
        <v>93.042479908151549</v>
      </c>
      <c r="Y100" s="1"/>
      <c r="AF100" s="1"/>
    </row>
    <row r="101" spans="1:32" ht="37.5" customHeight="1" x14ac:dyDescent="0.15">
      <c r="A101" s="504" t="s">
        <v>121</v>
      </c>
      <c r="B101" s="456"/>
      <c r="C101" s="456"/>
      <c r="D101" s="136">
        <v>27</v>
      </c>
      <c r="E101" s="136">
        <v>31</v>
      </c>
      <c r="F101" s="123">
        <v>1999</v>
      </c>
      <c r="G101" s="123">
        <v>120</v>
      </c>
      <c r="H101" s="123">
        <v>3779</v>
      </c>
      <c r="I101" s="123">
        <v>0</v>
      </c>
      <c r="J101" s="123">
        <v>551</v>
      </c>
      <c r="K101" s="123">
        <v>0</v>
      </c>
      <c r="L101" s="110">
        <f t="shared" si="22"/>
        <v>6449</v>
      </c>
      <c r="M101" s="124">
        <f t="shared" si="23"/>
        <v>0</v>
      </c>
      <c r="N101" s="124">
        <v>6169</v>
      </c>
      <c r="O101" s="123">
        <v>121</v>
      </c>
      <c r="P101" s="123">
        <v>2303</v>
      </c>
      <c r="Q101" s="123">
        <v>6776</v>
      </c>
      <c r="R101" s="125">
        <f t="shared" si="21"/>
        <v>95.174144037780408</v>
      </c>
      <c r="Y101" s="1"/>
      <c r="AF101" s="1"/>
    </row>
    <row r="102" spans="1:32" ht="37.5" customHeight="1" x14ac:dyDescent="0.15">
      <c r="A102" s="504" t="s">
        <v>89</v>
      </c>
      <c r="B102" s="456"/>
      <c r="C102" s="456"/>
      <c r="D102" s="136">
        <v>18</v>
      </c>
      <c r="E102" s="136">
        <v>22</v>
      </c>
      <c r="F102" s="123">
        <v>1006</v>
      </c>
      <c r="G102" s="123">
        <v>97</v>
      </c>
      <c r="H102" s="123">
        <v>1230</v>
      </c>
      <c r="I102" s="123">
        <v>0</v>
      </c>
      <c r="J102" s="123">
        <v>106</v>
      </c>
      <c r="K102" s="123">
        <v>0</v>
      </c>
      <c r="L102" s="110">
        <f t="shared" si="22"/>
        <v>2439</v>
      </c>
      <c r="M102" s="124">
        <f t="shared" si="23"/>
        <v>0</v>
      </c>
      <c r="N102" s="124">
        <v>745</v>
      </c>
      <c r="O102" s="123">
        <v>0</v>
      </c>
      <c r="P102" s="123">
        <v>572</v>
      </c>
      <c r="Q102" s="123">
        <v>2695</v>
      </c>
      <c r="R102" s="125">
        <f t="shared" si="21"/>
        <v>90.500927643784792</v>
      </c>
      <c r="Y102" s="1"/>
      <c r="AF102" s="1"/>
    </row>
    <row r="103" spans="1:32" ht="37.5" customHeight="1" x14ac:dyDescent="0.15">
      <c r="A103" s="455" t="s">
        <v>90</v>
      </c>
      <c r="B103" s="456"/>
      <c r="C103" s="456"/>
      <c r="D103" s="136">
        <v>36</v>
      </c>
      <c r="E103" s="136">
        <v>31</v>
      </c>
      <c r="F103" s="123">
        <v>1322</v>
      </c>
      <c r="G103" s="123">
        <v>110</v>
      </c>
      <c r="H103" s="123">
        <v>1986</v>
      </c>
      <c r="I103" s="123">
        <v>0</v>
      </c>
      <c r="J103" s="123">
        <v>321</v>
      </c>
      <c r="K103" s="123">
        <v>0</v>
      </c>
      <c r="L103" s="110">
        <f t="shared" si="22"/>
        <v>3739</v>
      </c>
      <c r="M103" s="124">
        <f t="shared" si="23"/>
        <v>0</v>
      </c>
      <c r="N103" s="124">
        <v>2337</v>
      </c>
      <c r="O103" s="123">
        <v>23</v>
      </c>
      <c r="P103" s="123">
        <v>881</v>
      </c>
      <c r="Q103" s="123">
        <v>3716</v>
      </c>
      <c r="R103" s="125">
        <f t="shared" si="21"/>
        <v>100.61894510226051</v>
      </c>
      <c r="Y103" s="1"/>
      <c r="AF103" s="1"/>
    </row>
    <row r="104" spans="1:32" ht="37.5" customHeight="1" x14ac:dyDescent="0.15">
      <c r="A104" s="455" t="s">
        <v>91</v>
      </c>
      <c r="B104" s="456"/>
      <c r="C104" s="456"/>
      <c r="D104" s="136">
        <v>18</v>
      </c>
      <c r="E104" s="136">
        <v>30</v>
      </c>
      <c r="F104" s="123">
        <v>1092</v>
      </c>
      <c r="G104" s="123">
        <v>73</v>
      </c>
      <c r="H104" s="123">
        <v>1268</v>
      </c>
      <c r="I104" s="123">
        <v>0</v>
      </c>
      <c r="J104" s="123">
        <v>101</v>
      </c>
      <c r="K104" s="123">
        <v>0</v>
      </c>
      <c r="L104" s="110">
        <f t="shared" si="22"/>
        <v>2534</v>
      </c>
      <c r="M104" s="124">
        <f t="shared" si="23"/>
        <v>0</v>
      </c>
      <c r="N104" s="124">
        <v>1751</v>
      </c>
      <c r="O104" s="123">
        <v>0</v>
      </c>
      <c r="P104" s="123">
        <v>627</v>
      </c>
      <c r="Q104" s="123">
        <v>2682</v>
      </c>
      <c r="R104" s="125">
        <f t="shared" si="21"/>
        <v>94.48173005219985</v>
      </c>
      <c r="Y104" s="1"/>
      <c r="AF104" s="1"/>
    </row>
    <row r="105" spans="1:32" ht="37.5" customHeight="1" x14ac:dyDescent="0.15">
      <c r="A105" s="455" t="s">
        <v>122</v>
      </c>
      <c r="B105" s="456"/>
      <c r="C105" s="456"/>
      <c r="D105" s="136">
        <v>18</v>
      </c>
      <c r="E105" s="136">
        <v>30</v>
      </c>
      <c r="F105" s="123">
        <v>109</v>
      </c>
      <c r="G105" s="123">
        <v>3</v>
      </c>
      <c r="H105" s="123">
        <v>3496</v>
      </c>
      <c r="I105" s="123">
        <v>5</v>
      </c>
      <c r="J105" s="123">
        <v>531</v>
      </c>
      <c r="K105" s="123">
        <v>2</v>
      </c>
      <c r="L105" s="110">
        <f t="shared" si="22"/>
        <v>4139</v>
      </c>
      <c r="M105" s="124">
        <f t="shared" si="23"/>
        <v>7</v>
      </c>
      <c r="N105" s="124">
        <v>3643</v>
      </c>
      <c r="O105" s="123">
        <v>0</v>
      </c>
      <c r="P105" s="123">
        <v>1450</v>
      </c>
      <c r="Q105" s="123">
        <v>4470</v>
      </c>
      <c r="R105" s="125">
        <f t="shared" si="21"/>
        <v>92.59507829977629</v>
      </c>
      <c r="Y105" s="1"/>
      <c r="AF105" s="1"/>
    </row>
    <row r="106" spans="1:32" ht="37.5" customHeight="1" x14ac:dyDescent="0.15">
      <c r="A106" s="455" t="s">
        <v>39</v>
      </c>
      <c r="B106" s="456"/>
      <c r="C106" s="456"/>
      <c r="D106" s="136">
        <v>27</v>
      </c>
      <c r="E106" s="136">
        <v>28</v>
      </c>
      <c r="F106" s="123">
        <v>1353</v>
      </c>
      <c r="G106" s="123">
        <v>90</v>
      </c>
      <c r="H106" s="123">
        <v>2531</v>
      </c>
      <c r="I106" s="123">
        <v>0</v>
      </c>
      <c r="J106" s="123">
        <v>160</v>
      </c>
      <c r="K106" s="123">
        <v>0</v>
      </c>
      <c r="L106" s="110">
        <f t="shared" si="22"/>
        <v>4134</v>
      </c>
      <c r="M106" s="124">
        <f t="shared" si="23"/>
        <v>0</v>
      </c>
      <c r="N106" s="124">
        <v>4006</v>
      </c>
      <c r="O106" s="123">
        <v>0</v>
      </c>
      <c r="P106" s="123">
        <v>1477</v>
      </c>
      <c r="Q106" s="123">
        <v>4499</v>
      </c>
      <c r="R106" s="125">
        <f t="shared" si="21"/>
        <v>91.887086019115358</v>
      </c>
      <c r="Y106" s="1"/>
      <c r="AF106" s="1"/>
    </row>
    <row r="107" spans="1:32" ht="37.5" customHeight="1" x14ac:dyDescent="0.15">
      <c r="A107" s="455" t="s">
        <v>40</v>
      </c>
      <c r="B107" s="456"/>
      <c r="C107" s="456"/>
      <c r="D107" s="136">
        <v>27</v>
      </c>
      <c r="E107" s="136">
        <v>31</v>
      </c>
      <c r="F107" s="123">
        <v>1695</v>
      </c>
      <c r="G107" s="123">
        <v>161</v>
      </c>
      <c r="H107" s="123">
        <v>1518</v>
      </c>
      <c r="I107" s="123">
        <v>2</v>
      </c>
      <c r="J107" s="123">
        <v>348</v>
      </c>
      <c r="K107" s="123">
        <v>1</v>
      </c>
      <c r="L107" s="110">
        <f t="shared" si="22"/>
        <v>3722</v>
      </c>
      <c r="M107" s="124">
        <f t="shared" si="23"/>
        <v>3</v>
      </c>
      <c r="N107" s="124">
        <v>1485</v>
      </c>
      <c r="O107" s="123">
        <v>22</v>
      </c>
      <c r="P107" s="123">
        <v>1110</v>
      </c>
      <c r="Q107" s="123">
        <v>3743</v>
      </c>
      <c r="R107" s="125">
        <f t="shared" si="21"/>
        <v>99.438952711728561</v>
      </c>
      <c r="Y107" s="1"/>
      <c r="AF107" s="1"/>
    </row>
    <row r="108" spans="1:32" ht="37.5" customHeight="1" x14ac:dyDescent="0.15">
      <c r="A108" s="455" t="s">
        <v>41</v>
      </c>
      <c r="B108" s="456"/>
      <c r="C108" s="456"/>
      <c r="D108" s="136">
        <v>18</v>
      </c>
      <c r="E108" s="136">
        <v>30</v>
      </c>
      <c r="F108" s="123">
        <v>1598</v>
      </c>
      <c r="G108" s="123">
        <v>121</v>
      </c>
      <c r="H108" s="123">
        <v>1792</v>
      </c>
      <c r="I108" s="123">
        <v>2</v>
      </c>
      <c r="J108" s="123">
        <v>237</v>
      </c>
      <c r="K108" s="123">
        <v>3</v>
      </c>
      <c r="L108" s="110">
        <f t="shared" si="22"/>
        <v>3748</v>
      </c>
      <c r="M108" s="124">
        <f t="shared" si="23"/>
        <v>5</v>
      </c>
      <c r="N108" s="124">
        <v>461</v>
      </c>
      <c r="O108" s="123">
        <v>38</v>
      </c>
      <c r="P108" s="123">
        <v>963</v>
      </c>
      <c r="Q108" s="123">
        <v>3695</v>
      </c>
      <c r="R108" s="125">
        <f t="shared" si="21"/>
        <v>101.43437077131259</v>
      </c>
      <c r="Y108" s="1"/>
      <c r="AF108" s="1"/>
    </row>
    <row r="109" spans="1:32" ht="37.5" customHeight="1" x14ac:dyDescent="0.15">
      <c r="A109" s="455" t="s">
        <v>42</v>
      </c>
      <c r="B109" s="456"/>
      <c r="C109" s="456"/>
      <c r="D109" s="136">
        <v>18</v>
      </c>
      <c r="E109" s="136">
        <v>30</v>
      </c>
      <c r="F109" s="123">
        <v>601</v>
      </c>
      <c r="G109" s="123">
        <v>97</v>
      </c>
      <c r="H109" s="123">
        <v>1609</v>
      </c>
      <c r="I109" s="123">
        <v>27</v>
      </c>
      <c r="J109" s="123">
        <v>364</v>
      </c>
      <c r="K109" s="123">
        <v>17</v>
      </c>
      <c r="L109" s="110">
        <f t="shared" si="22"/>
        <v>2671</v>
      </c>
      <c r="M109" s="124">
        <f t="shared" si="23"/>
        <v>44</v>
      </c>
      <c r="N109" s="124">
        <v>2472</v>
      </c>
      <c r="O109" s="123">
        <v>0</v>
      </c>
      <c r="P109" s="123">
        <v>543</v>
      </c>
      <c r="Q109" s="123">
        <v>1944</v>
      </c>
      <c r="R109" s="125">
        <f t="shared" si="21"/>
        <v>137.39711934156378</v>
      </c>
      <c r="Y109" s="1"/>
      <c r="AF109" s="1"/>
    </row>
    <row r="110" spans="1:32" ht="37.5" customHeight="1" x14ac:dyDescent="0.15">
      <c r="A110" s="455" t="s">
        <v>43</v>
      </c>
      <c r="B110" s="456"/>
      <c r="C110" s="456"/>
      <c r="D110" s="136">
        <v>27</v>
      </c>
      <c r="E110" s="136">
        <v>28</v>
      </c>
      <c r="F110" s="123">
        <v>2181</v>
      </c>
      <c r="G110" s="123">
        <v>148</v>
      </c>
      <c r="H110" s="123">
        <v>2517</v>
      </c>
      <c r="I110" s="123">
        <v>6</v>
      </c>
      <c r="J110" s="123">
        <v>362</v>
      </c>
      <c r="K110" s="123">
        <v>4</v>
      </c>
      <c r="L110" s="110">
        <f t="shared" si="22"/>
        <v>5208</v>
      </c>
      <c r="M110" s="124">
        <f t="shared" si="23"/>
        <v>10</v>
      </c>
      <c r="N110" s="124">
        <v>3915</v>
      </c>
      <c r="O110" s="123">
        <v>92</v>
      </c>
      <c r="P110" s="123">
        <v>1394</v>
      </c>
      <c r="Q110" s="123">
        <v>5148</v>
      </c>
      <c r="R110" s="125">
        <f t="shared" si="21"/>
        <v>101.16550116550115</v>
      </c>
      <c r="Y110" s="1"/>
      <c r="AF110" s="1"/>
    </row>
    <row r="111" spans="1:32" ht="37.5" customHeight="1" x14ac:dyDescent="0.15">
      <c r="A111" s="455" t="s">
        <v>44</v>
      </c>
      <c r="B111" s="456"/>
      <c r="C111" s="456"/>
      <c r="D111" s="136">
        <v>18</v>
      </c>
      <c r="E111" s="136">
        <v>30</v>
      </c>
      <c r="F111" s="123">
        <v>718</v>
      </c>
      <c r="G111" s="123">
        <v>90</v>
      </c>
      <c r="H111" s="123">
        <v>2929</v>
      </c>
      <c r="I111" s="123">
        <v>9</v>
      </c>
      <c r="J111" s="123">
        <v>352</v>
      </c>
      <c r="K111" s="123">
        <v>5</v>
      </c>
      <c r="L111" s="110">
        <f t="shared" si="22"/>
        <v>4089</v>
      </c>
      <c r="M111" s="124">
        <f t="shared" si="23"/>
        <v>14</v>
      </c>
      <c r="N111" s="124">
        <v>2805</v>
      </c>
      <c r="O111" s="123">
        <v>0</v>
      </c>
      <c r="P111" s="123">
        <v>1027</v>
      </c>
      <c r="Q111" s="123">
        <v>4140</v>
      </c>
      <c r="R111" s="125">
        <f t="shared" si="21"/>
        <v>98.768115942028984</v>
      </c>
      <c r="Y111" s="1"/>
      <c r="AF111" s="1"/>
    </row>
    <row r="112" spans="1:32" ht="37.5" customHeight="1" x14ac:dyDescent="0.15">
      <c r="A112" s="455" t="s">
        <v>45</v>
      </c>
      <c r="B112" s="456"/>
      <c r="C112" s="456"/>
      <c r="D112" s="136">
        <v>18</v>
      </c>
      <c r="E112" s="136">
        <v>31</v>
      </c>
      <c r="F112" s="123">
        <v>1022</v>
      </c>
      <c r="G112" s="123">
        <v>68</v>
      </c>
      <c r="H112" s="123">
        <v>2736</v>
      </c>
      <c r="I112" s="123">
        <v>0</v>
      </c>
      <c r="J112" s="123">
        <v>242</v>
      </c>
      <c r="K112" s="123">
        <v>0</v>
      </c>
      <c r="L112" s="110">
        <f t="shared" si="22"/>
        <v>4068</v>
      </c>
      <c r="M112" s="124">
        <f t="shared" si="23"/>
        <v>0</v>
      </c>
      <c r="N112" s="124">
        <v>3872</v>
      </c>
      <c r="O112" s="123">
        <v>0</v>
      </c>
      <c r="P112" s="123">
        <v>981</v>
      </c>
      <c r="Q112" s="123">
        <v>4003</v>
      </c>
      <c r="R112" s="125">
        <f t="shared" si="21"/>
        <v>101.62378216337746</v>
      </c>
      <c r="Y112" s="1"/>
      <c r="AF112" s="1"/>
    </row>
    <row r="113" spans="1:32" ht="37.5" customHeight="1" x14ac:dyDescent="0.15">
      <c r="A113" s="455" t="s">
        <v>46</v>
      </c>
      <c r="B113" s="456"/>
      <c r="C113" s="456"/>
      <c r="D113" s="136">
        <v>18</v>
      </c>
      <c r="E113" s="136">
        <v>29</v>
      </c>
      <c r="F113" s="123">
        <v>1516</v>
      </c>
      <c r="G113" s="123">
        <v>106</v>
      </c>
      <c r="H113" s="123">
        <v>1166</v>
      </c>
      <c r="I113" s="123">
        <v>4</v>
      </c>
      <c r="J113" s="123">
        <v>111</v>
      </c>
      <c r="K113" s="123">
        <v>2</v>
      </c>
      <c r="L113" s="110">
        <f t="shared" si="22"/>
        <v>2899</v>
      </c>
      <c r="M113" s="124">
        <f t="shared" si="23"/>
        <v>6</v>
      </c>
      <c r="N113" s="124">
        <v>1584</v>
      </c>
      <c r="O113" s="123">
        <v>0</v>
      </c>
      <c r="P113" s="123">
        <v>737</v>
      </c>
      <c r="Q113" s="123">
        <v>2893</v>
      </c>
      <c r="R113" s="125">
        <f t="shared" si="21"/>
        <v>100.20739716557208</v>
      </c>
      <c r="Y113" s="1"/>
      <c r="AF113" s="1"/>
    </row>
    <row r="114" spans="1:32" ht="37.5" customHeight="1" x14ac:dyDescent="0.15">
      <c r="A114" s="455"/>
      <c r="B114" s="479"/>
      <c r="C114" s="479"/>
      <c r="D114" s="140" t="s">
        <v>19</v>
      </c>
      <c r="E114" s="140"/>
      <c r="F114" s="147" t="s">
        <v>19</v>
      </c>
      <c r="G114" s="147" t="s">
        <v>19</v>
      </c>
      <c r="H114" s="147" t="s">
        <v>19</v>
      </c>
      <c r="I114" s="147"/>
      <c r="J114" s="147" t="s">
        <v>19</v>
      </c>
      <c r="K114" s="147"/>
      <c r="L114" s="148" t="s">
        <v>14</v>
      </c>
      <c r="M114" s="148"/>
      <c r="N114" s="148"/>
      <c r="O114" s="123"/>
      <c r="P114" s="123"/>
      <c r="Q114" s="147" t="s">
        <v>14</v>
      </c>
      <c r="R114" s="149" t="s">
        <v>14</v>
      </c>
      <c r="Y114" s="1"/>
      <c r="AF114" s="1"/>
    </row>
    <row r="115" spans="1:32" ht="37.5" customHeight="1" x14ac:dyDescent="0.15">
      <c r="A115" s="455"/>
      <c r="B115" s="479"/>
      <c r="C115" s="479"/>
      <c r="D115" s="140"/>
      <c r="E115" s="140"/>
      <c r="F115" s="147"/>
      <c r="G115" s="147"/>
      <c r="H115" s="147"/>
      <c r="I115" s="147"/>
      <c r="J115" s="147"/>
      <c r="K115" s="147"/>
      <c r="L115" s="148"/>
      <c r="M115" s="148"/>
      <c r="N115" s="148"/>
      <c r="O115" s="123"/>
      <c r="P115" s="123"/>
      <c r="Q115" s="147"/>
      <c r="R115" s="149"/>
      <c r="Y115" s="1"/>
      <c r="AF115" s="1"/>
    </row>
    <row r="116" spans="1:32" ht="37.5" customHeight="1" x14ac:dyDescent="0.15">
      <c r="A116" s="455"/>
      <c r="B116" s="479"/>
      <c r="C116" s="479"/>
      <c r="D116" s="140"/>
      <c r="E116" s="140"/>
      <c r="F116" s="147"/>
      <c r="G116" s="147"/>
      <c r="H116" s="147"/>
      <c r="I116" s="147"/>
      <c r="J116" s="147"/>
      <c r="K116" s="147"/>
      <c r="L116" s="148"/>
      <c r="M116" s="148"/>
      <c r="N116" s="148"/>
      <c r="O116" s="123"/>
      <c r="P116" s="123"/>
      <c r="Q116" s="147"/>
      <c r="R116" s="149"/>
      <c r="Y116" s="1"/>
      <c r="AF116" s="1"/>
    </row>
    <row r="117" spans="1:32" ht="37.5" customHeight="1" x14ac:dyDescent="0.15">
      <c r="A117" s="455"/>
      <c r="B117" s="479"/>
      <c r="C117" s="479"/>
      <c r="D117" s="140"/>
      <c r="E117" s="140"/>
      <c r="F117" s="147"/>
      <c r="G117" s="147"/>
      <c r="H117" s="147"/>
      <c r="I117" s="147"/>
      <c r="J117" s="147"/>
      <c r="K117" s="147"/>
      <c r="L117" s="148"/>
      <c r="M117" s="148"/>
      <c r="N117" s="148"/>
      <c r="O117" s="123"/>
      <c r="P117" s="123"/>
      <c r="Q117" s="147"/>
      <c r="R117" s="149"/>
      <c r="Y117" s="1"/>
      <c r="AF117" s="1"/>
    </row>
    <row r="118" spans="1:32" ht="37.5" customHeight="1" x14ac:dyDescent="0.15">
      <c r="A118" s="494" t="s">
        <v>241</v>
      </c>
      <c r="B118" s="495"/>
      <c r="C118" s="496"/>
      <c r="D118" s="137">
        <f t="shared" ref="D118:Q118" si="24">SUM(D96:D113)</f>
        <v>396</v>
      </c>
      <c r="E118" s="137">
        <f t="shared" si="24"/>
        <v>533</v>
      </c>
      <c r="F118" s="128">
        <f t="shared" si="24"/>
        <v>23086</v>
      </c>
      <c r="G118" s="128">
        <f t="shared" si="24"/>
        <v>2173</v>
      </c>
      <c r="H118" s="128">
        <f t="shared" si="24"/>
        <v>39401</v>
      </c>
      <c r="I118" s="128">
        <f t="shared" si="24"/>
        <v>69</v>
      </c>
      <c r="J118" s="128">
        <f t="shared" si="24"/>
        <v>5552</v>
      </c>
      <c r="K118" s="128">
        <f t="shared" si="24"/>
        <v>84</v>
      </c>
      <c r="L118" s="128">
        <f t="shared" si="24"/>
        <v>70212</v>
      </c>
      <c r="M118" s="128">
        <f t="shared" si="24"/>
        <v>153</v>
      </c>
      <c r="N118" s="128">
        <f t="shared" si="24"/>
        <v>49790</v>
      </c>
      <c r="O118" s="128">
        <f t="shared" si="24"/>
        <v>426</v>
      </c>
      <c r="P118" s="128">
        <f t="shared" si="24"/>
        <v>19705</v>
      </c>
      <c r="Q118" s="128">
        <f t="shared" si="24"/>
        <v>71921</v>
      </c>
      <c r="R118" s="129">
        <f>L118/Q118*100</f>
        <v>97.623781649309663</v>
      </c>
      <c r="Y118" s="1"/>
      <c r="AF118" s="1"/>
    </row>
    <row r="119" spans="1:32" ht="37.5" customHeight="1" x14ac:dyDescent="0.2">
      <c r="A119" s="500" t="s">
        <v>15</v>
      </c>
      <c r="B119" s="468"/>
      <c r="C119" s="501"/>
      <c r="D119" s="65"/>
      <c r="E119" s="65"/>
      <c r="F119" s="117">
        <f t="shared" ref="F119:K119" si="25">F118/$L$118*100</f>
        <v>32.880419301543895</v>
      </c>
      <c r="G119" s="117">
        <f t="shared" si="25"/>
        <v>3.0949125505611579</v>
      </c>
      <c r="H119" s="117">
        <f t="shared" si="25"/>
        <v>56.117187945080616</v>
      </c>
      <c r="I119" s="117">
        <f t="shared" si="25"/>
        <v>9.8273799350538371E-2</v>
      </c>
      <c r="J119" s="117">
        <f t="shared" si="25"/>
        <v>7.9074802028143338</v>
      </c>
      <c r="K119" s="117">
        <f t="shared" si="25"/>
        <v>0.11963766877456845</v>
      </c>
      <c r="L119" s="117"/>
      <c r="M119" s="117"/>
      <c r="N119" s="117"/>
      <c r="O119" s="117"/>
      <c r="P119" s="117"/>
      <c r="Q119" s="117"/>
      <c r="R119" s="130"/>
      <c r="Y119" s="1"/>
      <c r="AF119" s="1"/>
    </row>
    <row r="120" spans="1:32" ht="37.5" customHeight="1" x14ac:dyDescent="0.2">
      <c r="A120" s="487" t="s">
        <v>16</v>
      </c>
      <c r="B120" s="488"/>
      <c r="C120" s="489"/>
      <c r="D120" s="65"/>
      <c r="E120" s="65"/>
      <c r="F120" s="117">
        <f>F118/18</f>
        <v>1282.5555555555557</v>
      </c>
      <c r="G120" s="117">
        <f t="shared" ref="G120:P120" si="26">G118/18</f>
        <v>120.72222222222223</v>
      </c>
      <c r="H120" s="117">
        <f t="shared" si="26"/>
        <v>2188.9444444444443</v>
      </c>
      <c r="I120" s="117">
        <f t="shared" si="26"/>
        <v>3.8333333333333335</v>
      </c>
      <c r="J120" s="117">
        <f t="shared" si="26"/>
        <v>308.44444444444446</v>
      </c>
      <c r="K120" s="117">
        <f t="shared" si="26"/>
        <v>4.666666666666667</v>
      </c>
      <c r="L120" s="117">
        <f t="shared" si="26"/>
        <v>3900.6666666666665</v>
      </c>
      <c r="M120" s="117">
        <f t="shared" si="26"/>
        <v>8.5</v>
      </c>
      <c r="N120" s="117">
        <f t="shared" si="26"/>
        <v>2766.1111111111113</v>
      </c>
      <c r="O120" s="117">
        <f t="shared" si="26"/>
        <v>23.666666666666668</v>
      </c>
      <c r="P120" s="117">
        <f t="shared" si="26"/>
        <v>1094.7222222222222</v>
      </c>
      <c r="Q120" s="117"/>
      <c r="R120" s="130"/>
      <c r="Y120" s="1"/>
      <c r="AF120" s="1"/>
    </row>
    <row r="121" spans="1:32" ht="37.5" customHeight="1" x14ac:dyDescent="0.2">
      <c r="A121" s="487" t="s">
        <v>17</v>
      </c>
      <c r="B121" s="488"/>
      <c r="C121" s="489"/>
      <c r="D121" s="65"/>
      <c r="E121" s="65"/>
      <c r="F121" s="117">
        <f>F118/$D$118*18</f>
        <v>1049.3636363636365</v>
      </c>
      <c r="G121" s="117">
        <f t="shared" ref="G121:O121" si="27">G118/$D$118*18</f>
        <v>98.772727272727266</v>
      </c>
      <c r="H121" s="117">
        <f t="shared" si="27"/>
        <v>1790.9545454545455</v>
      </c>
      <c r="I121" s="117">
        <f t="shared" si="27"/>
        <v>3.1363636363636367</v>
      </c>
      <c r="J121" s="117">
        <f t="shared" si="27"/>
        <v>252.36363636363637</v>
      </c>
      <c r="K121" s="117">
        <f t="shared" si="27"/>
        <v>3.8181818181818183</v>
      </c>
      <c r="L121" s="117">
        <f t="shared" si="27"/>
        <v>3191.4545454545455</v>
      </c>
      <c r="M121" s="117">
        <f t="shared" si="27"/>
        <v>6.9545454545454541</v>
      </c>
      <c r="N121" s="117">
        <f t="shared" si="27"/>
        <v>2263.1818181818185</v>
      </c>
      <c r="O121" s="117">
        <f t="shared" si="27"/>
        <v>19.363636363636363</v>
      </c>
      <c r="P121" s="117">
        <f>P118/$D$118*18</f>
        <v>895.68181818181824</v>
      </c>
      <c r="Q121" s="117" t="s">
        <v>72</v>
      </c>
      <c r="R121" s="130"/>
      <c r="Y121" s="1"/>
      <c r="AF121" s="1"/>
    </row>
    <row r="122" spans="1:32" ht="37.5" customHeight="1" x14ac:dyDescent="0.15">
      <c r="A122" s="487" t="s">
        <v>123</v>
      </c>
      <c r="B122" s="488"/>
      <c r="C122" s="489"/>
      <c r="D122" s="250">
        <v>396</v>
      </c>
      <c r="E122" s="250">
        <v>550</v>
      </c>
      <c r="F122" s="131">
        <v>21929</v>
      </c>
      <c r="G122" s="131">
        <v>2199</v>
      </c>
      <c r="H122" s="131">
        <v>41853</v>
      </c>
      <c r="I122" s="132">
        <v>17</v>
      </c>
      <c r="J122" s="131">
        <v>5940</v>
      </c>
      <c r="K122" s="132">
        <v>16</v>
      </c>
      <c r="L122" s="183">
        <f>SUM(F122+G122+H122+J122)</f>
        <v>71921</v>
      </c>
      <c r="M122" s="183">
        <f>SUM(I122+K122)</f>
        <v>33</v>
      </c>
      <c r="N122" s="223">
        <v>51291</v>
      </c>
      <c r="O122" s="165">
        <v>544</v>
      </c>
      <c r="P122" s="166">
        <v>21641</v>
      </c>
      <c r="Q122" s="133"/>
      <c r="R122" s="135"/>
      <c r="Y122" s="1"/>
      <c r="AF122" s="1"/>
    </row>
    <row r="123" spans="1:32" ht="37.5" customHeight="1" x14ac:dyDescent="0.15">
      <c r="A123" s="555" t="s">
        <v>363</v>
      </c>
      <c r="B123" s="555"/>
      <c r="C123" s="555"/>
      <c r="D123" s="555"/>
      <c r="E123" s="555"/>
      <c r="F123" s="555"/>
      <c r="G123" s="555"/>
      <c r="H123" s="555"/>
      <c r="I123" s="555"/>
      <c r="J123" s="555"/>
      <c r="K123" s="555"/>
      <c r="L123" s="555"/>
      <c r="M123" s="420"/>
      <c r="N123" s="421"/>
      <c r="O123" s="419"/>
      <c r="P123" s="419"/>
      <c r="Q123" s="422"/>
      <c r="R123" s="411"/>
      <c r="Y123" s="1"/>
      <c r="AF123" s="1"/>
    </row>
    <row r="124" spans="1:32" ht="41.25" customHeight="1" thickBot="1" x14ac:dyDescent="0.2">
      <c r="A124" s="490" t="s">
        <v>305</v>
      </c>
      <c r="B124" s="490"/>
      <c r="C124" s="490"/>
      <c r="D124" s="490"/>
      <c r="E124" s="490"/>
      <c r="F124" s="490"/>
      <c r="G124" s="490"/>
      <c r="H124" s="490"/>
      <c r="I124" s="490"/>
      <c r="J124" s="490"/>
      <c r="K124" s="490"/>
      <c r="L124" s="490"/>
      <c r="M124" s="490"/>
      <c r="N124" s="490"/>
      <c r="O124" s="490"/>
      <c r="P124" s="490"/>
      <c r="Q124" s="490"/>
      <c r="R124" s="93" t="s">
        <v>77</v>
      </c>
    </row>
    <row r="125" spans="1:32" ht="41.25" customHeight="1" x14ac:dyDescent="0.15">
      <c r="A125" s="40"/>
      <c r="B125" s="41"/>
      <c r="C125" s="42" t="s">
        <v>50</v>
      </c>
      <c r="D125" s="497" t="s">
        <v>82</v>
      </c>
      <c r="E125" s="482" t="s">
        <v>53</v>
      </c>
      <c r="F125" s="492" t="s">
        <v>81</v>
      </c>
      <c r="G125" s="492"/>
      <c r="H125" s="492"/>
      <c r="I125" s="492"/>
      <c r="J125" s="492"/>
      <c r="K125" s="492"/>
      <c r="L125" s="492"/>
      <c r="M125" s="492"/>
      <c r="N125" s="492"/>
      <c r="O125" s="492"/>
      <c r="P125" s="492"/>
      <c r="Q125" s="492"/>
      <c r="R125" s="493"/>
      <c r="Y125" s="1"/>
      <c r="AF125" s="1"/>
    </row>
    <row r="126" spans="1:32" ht="41.25" customHeight="1" x14ac:dyDescent="0.15">
      <c r="A126" s="43"/>
      <c r="B126" s="13"/>
      <c r="C126" s="13"/>
      <c r="D126" s="498"/>
      <c r="E126" s="483"/>
      <c r="F126" s="480" t="s">
        <v>0</v>
      </c>
      <c r="G126" s="481"/>
      <c r="H126" s="502" t="s">
        <v>1</v>
      </c>
      <c r="I126" s="503"/>
      <c r="J126" s="503"/>
      <c r="K126" s="481"/>
      <c r="L126" s="77"/>
      <c r="M126" s="510" t="s">
        <v>164</v>
      </c>
      <c r="N126" s="485" t="s">
        <v>170</v>
      </c>
      <c r="O126" s="485" t="s">
        <v>148</v>
      </c>
      <c r="P126" s="485" t="s">
        <v>149</v>
      </c>
      <c r="Q126" s="91"/>
      <c r="R126" s="104"/>
      <c r="Y126" s="1"/>
      <c r="AF126" s="1"/>
    </row>
    <row r="127" spans="1:32" ht="41.25" customHeight="1" thickBot="1" x14ac:dyDescent="0.2">
      <c r="A127" s="34" t="s">
        <v>56</v>
      </c>
      <c r="B127" s="45"/>
      <c r="C127" s="45"/>
      <c r="D127" s="499"/>
      <c r="E127" s="484"/>
      <c r="F127" s="92" t="s">
        <v>2</v>
      </c>
      <c r="G127" s="46" t="s">
        <v>3</v>
      </c>
      <c r="H127" s="46" t="s">
        <v>2</v>
      </c>
      <c r="I127" s="152" t="s">
        <v>164</v>
      </c>
      <c r="J127" s="76" t="s">
        <v>3</v>
      </c>
      <c r="K127" s="152" t="s">
        <v>164</v>
      </c>
      <c r="L127" s="64" t="s">
        <v>4</v>
      </c>
      <c r="M127" s="533"/>
      <c r="N127" s="486"/>
      <c r="O127" s="486"/>
      <c r="P127" s="486"/>
      <c r="Q127" s="11" t="s">
        <v>5</v>
      </c>
      <c r="R127" s="47" t="s">
        <v>6</v>
      </c>
      <c r="Y127" s="1"/>
      <c r="AF127" s="1"/>
    </row>
    <row r="128" spans="1:32" ht="41.25" customHeight="1" x14ac:dyDescent="0.15">
      <c r="A128" s="477" t="s">
        <v>283</v>
      </c>
      <c r="B128" s="478"/>
      <c r="C128" s="478"/>
      <c r="D128" s="142">
        <f xml:space="preserve"> D27</f>
        <v>495</v>
      </c>
      <c r="E128" s="141">
        <f xml:space="preserve"> E27</f>
        <v>640</v>
      </c>
      <c r="F128" s="169">
        <f t="shared" ref="F128:R128" si="28">F27</f>
        <v>12114</v>
      </c>
      <c r="G128" s="110">
        <f t="shared" si="28"/>
        <v>1891</v>
      </c>
      <c r="H128" s="110">
        <f t="shared" si="28"/>
        <v>49580</v>
      </c>
      <c r="I128" s="110">
        <f t="shared" si="28"/>
        <v>235</v>
      </c>
      <c r="J128" s="110">
        <f t="shared" si="28"/>
        <v>11690</v>
      </c>
      <c r="K128" s="110">
        <f t="shared" si="28"/>
        <v>89</v>
      </c>
      <c r="L128" s="110">
        <f t="shared" si="28"/>
        <v>75275</v>
      </c>
      <c r="M128" s="110">
        <f t="shared" si="28"/>
        <v>324</v>
      </c>
      <c r="N128" s="110">
        <f t="shared" si="28"/>
        <v>68063</v>
      </c>
      <c r="O128" s="110">
        <f t="shared" si="28"/>
        <v>904</v>
      </c>
      <c r="P128" s="110">
        <f t="shared" si="28"/>
        <v>17486</v>
      </c>
      <c r="Q128" s="110">
        <f t="shared" si="28"/>
        <v>74143</v>
      </c>
      <c r="R128" s="111">
        <f t="shared" si="28"/>
        <v>101.52677933183173</v>
      </c>
      <c r="Y128" s="1"/>
      <c r="AF128" s="1"/>
    </row>
    <row r="129" spans="1:32" ht="41.25" customHeight="1" x14ac:dyDescent="0.15">
      <c r="A129" s="474" t="s">
        <v>110</v>
      </c>
      <c r="B129" s="476"/>
      <c r="C129" s="476"/>
      <c r="D129" s="142"/>
      <c r="E129" s="155"/>
      <c r="F129" s="169">
        <f t="shared" ref="F129:K132" si="29">F28</f>
        <v>16.092992361341746</v>
      </c>
      <c r="G129" s="110">
        <f t="shared" si="29"/>
        <v>2.5121222185320491</v>
      </c>
      <c r="H129" s="110">
        <f t="shared" si="29"/>
        <v>65.865161076054463</v>
      </c>
      <c r="I129" s="110">
        <f t="shared" si="29"/>
        <v>0.31218864164729326</v>
      </c>
      <c r="J129" s="110">
        <f t="shared" si="29"/>
        <v>15.529724344071738</v>
      </c>
      <c r="K129" s="110">
        <f t="shared" si="29"/>
        <v>0.11823314513450681</v>
      </c>
      <c r="L129" s="110"/>
      <c r="M129" s="110"/>
      <c r="N129" s="110"/>
      <c r="O129" s="110"/>
      <c r="P129" s="110"/>
      <c r="Q129" s="110"/>
      <c r="R129" s="111"/>
      <c r="Y129" s="1"/>
      <c r="AF129" s="1"/>
    </row>
    <row r="130" spans="1:32" ht="41.25" customHeight="1" x14ac:dyDescent="0.15">
      <c r="A130" s="471" t="s">
        <v>69</v>
      </c>
      <c r="B130" s="470"/>
      <c r="C130" s="470"/>
      <c r="D130" s="142"/>
      <c r="E130" s="155"/>
      <c r="F130" s="169">
        <f t="shared" si="29"/>
        <v>550.63636363636363</v>
      </c>
      <c r="G130" s="110">
        <f t="shared" si="29"/>
        <v>85.954545454545453</v>
      </c>
      <c r="H130" s="110">
        <f t="shared" si="29"/>
        <v>2253.6363636363635</v>
      </c>
      <c r="I130" s="173">
        <f t="shared" si="29"/>
        <v>10.681818181818182</v>
      </c>
      <c r="J130" s="110">
        <f t="shared" si="29"/>
        <v>531.36363636363637</v>
      </c>
      <c r="K130" s="173">
        <f t="shared" si="29"/>
        <v>4.0454545454545459</v>
      </c>
      <c r="L130" s="110">
        <f t="shared" ref="L130:P132" si="30">L29</f>
        <v>3421.590909090909</v>
      </c>
      <c r="M130" s="110">
        <f t="shared" si="30"/>
        <v>14.727272727272727</v>
      </c>
      <c r="N130" s="110">
        <f t="shared" si="30"/>
        <v>3093.7727272727275</v>
      </c>
      <c r="O130" s="110">
        <f t="shared" si="30"/>
        <v>41.090909090909093</v>
      </c>
      <c r="P130" s="110">
        <f t="shared" si="30"/>
        <v>794.81818181818187</v>
      </c>
      <c r="Q130" s="110"/>
      <c r="R130" s="111"/>
      <c r="Y130" s="1"/>
      <c r="AF130" s="1"/>
    </row>
    <row r="131" spans="1:32" ht="41.25" customHeight="1" x14ac:dyDescent="0.15">
      <c r="A131" s="471" t="s">
        <v>70</v>
      </c>
      <c r="B131" s="470"/>
      <c r="C131" s="470"/>
      <c r="D131" s="142"/>
      <c r="E131" s="155"/>
      <c r="F131" s="169">
        <f t="shared" si="29"/>
        <v>440.5090909090909</v>
      </c>
      <c r="G131" s="110">
        <f t="shared" si="29"/>
        <v>68.763636363636365</v>
      </c>
      <c r="H131" s="110">
        <f t="shared" si="29"/>
        <v>1802.909090909091</v>
      </c>
      <c r="I131" s="173">
        <f t="shared" si="29"/>
        <v>8.545454545454545</v>
      </c>
      <c r="J131" s="110">
        <f t="shared" si="29"/>
        <v>425.09090909090907</v>
      </c>
      <c r="K131" s="173">
        <f t="shared" si="29"/>
        <v>3.2363636363636363</v>
      </c>
      <c r="L131" s="110">
        <f t="shared" si="30"/>
        <v>2737.2727272727275</v>
      </c>
      <c r="M131" s="110">
        <f t="shared" si="30"/>
        <v>11.781818181818181</v>
      </c>
      <c r="N131" s="110">
        <f t="shared" si="30"/>
        <v>2475.0181818181818</v>
      </c>
      <c r="O131" s="110">
        <f t="shared" si="30"/>
        <v>32.872727272727275</v>
      </c>
      <c r="P131" s="110">
        <f t="shared" si="30"/>
        <v>635.85454545454536</v>
      </c>
      <c r="Q131" s="110"/>
      <c r="R131" s="111"/>
      <c r="Y131" s="1"/>
      <c r="AF131" s="1"/>
    </row>
    <row r="132" spans="1:32" ht="41.25" customHeight="1" thickBot="1" x14ac:dyDescent="0.2">
      <c r="A132" s="460" t="s">
        <v>187</v>
      </c>
      <c r="B132" s="461"/>
      <c r="C132" s="462"/>
      <c r="D132" s="248">
        <f>D31</f>
        <v>495</v>
      </c>
      <c r="E132" s="249">
        <f>E31</f>
        <v>674</v>
      </c>
      <c r="F132" s="171">
        <f t="shared" si="29"/>
        <v>11252</v>
      </c>
      <c r="G132" s="113">
        <f t="shared" si="29"/>
        <v>1850</v>
      </c>
      <c r="H132" s="113">
        <f t="shared" si="29"/>
        <v>48780</v>
      </c>
      <c r="I132" s="114">
        <f t="shared" si="29"/>
        <v>157</v>
      </c>
      <c r="J132" s="113">
        <f t="shared" si="29"/>
        <v>12261</v>
      </c>
      <c r="K132" s="114">
        <f t="shared" si="29"/>
        <v>58</v>
      </c>
      <c r="L132" s="113">
        <f t="shared" si="30"/>
        <v>74143</v>
      </c>
      <c r="M132" s="114">
        <f t="shared" si="30"/>
        <v>215</v>
      </c>
      <c r="N132" s="114">
        <f t="shared" si="30"/>
        <v>67032</v>
      </c>
      <c r="O132" s="174">
        <f t="shared" si="30"/>
        <v>851</v>
      </c>
      <c r="P132" s="174">
        <f t="shared" si="30"/>
        <v>20367</v>
      </c>
      <c r="Q132" s="113"/>
      <c r="R132" s="115"/>
      <c r="Y132" s="1"/>
      <c r="AF132" s="1"/>
    </row>
    <row r="133" spans="1:32" ht="41.25" customHeight="1" x14ac:dyDescent="0.15">
      <c r="A133" s="472" t="s">
        <v>203</v>
      </c>
      <c r="B133" s="473"/>
      <c r="C133" s="473"/>
      <c r="D133" s="142">
        <f xml:space="preserve"> D57</f>
        <v>333</v>
      </c>
      <c r="E133" s="141">
        <f xml:space="preserve"> E57</f>
        <v>426</v>
      </c>
      <c r="F133" s="169">
        <f t="shared" ref="F133:R133" si="31">F57</f>
        <v>12566</v>
      </c>
      <c r="G133" s="110">
        <f t="shared" si="31"/>
        <v>1968</v>
      </c>
      <c r="H133" s="110">
        <f t="shared" si="31"/>
        <v>32825</v>
      </c>
      <c r="I133" s="110">
        <f t="shared" si="31"/>
        <v>334</v>
      </c>
      <c r="J133" s="110">
        <f t="shared" si="31"/>
        <v>5848</v>
      </c>
      <c r="K133" s="110">
        <f t="shared" si="31"/>
        <v>120</v>
      </c>
      <c r="L133" s="110">
        <f t="shared" si="31"/>
        <v>53207</v>
      </c>
      <c r="M133" s="110">
        <f t="shared" si="31"/>
        <v>454</v>
      </c>
      <c r="N133" s="110">
        <f t="shared" si="31"/>
        <v>42942</v>
      </c>
      <c r="O133" s="110">
        <f t="shared" si="31"/>
        <v>367</v>
      </c>
      <c r="P133" s="110">
        <f t="shared" si="31"/>
        <v>11986</v>
      </c>
      <c r="Q133" s="110">
        <f t="shared" si="31"/>
        <v>54011</v>
      </c>
      <c r="R133" s="111">
        <f t="shared" si="31"/>
        <v>98.511414341523022</v>
      </c>
      <c r="Y133" s="1"/>
      <c r="AF133" s="1"/>
    </row>
    <row r="134" spans="1:32" ht="41.25" customHeight="1" x14ac:dyDescent="0.15">
      <c r="A134" s="474" t="s">
        <v>111</v>
      </c>
      <c r="B134" s="476"/>
      <c r="C134" s="476"/>
      <c r="D134" s="142"/>
      <c r="E134" s="155"/>
      <c r="F134" s="169">
        <f t="shared" ref="F134:K137" si="32">F58</f>
        <v>23.617193226455164</v>
      </c>
      <c r="G134" s="110">
        <f t="shared" si="32"/>
        <v>3.6987614411637568</v>
      </c>
      <c r="H134" s="110">
        <f t="shared" si="32"/>
        <v>61.693010318191213</v>
      </c>
      <c r="I134" s="110">
        <f t="shared" si="32"/>
        <v>0.62773695190482459</v>
      </c>
      <c r="J134" s="110">
        <f t="shared" si="32"/>
        <v>10.991035014189862</v>
      </c>
      <c r="K134" s="110">
        <f t="shared" si="32"/>
        <v>0.2255342342173022</v>
      </c>
      <c r="L134" s="110"/>
      <c r="M134" s="110"/>
      <c r="N134" s="110"/>
      <c r="O134" s="110"/>
      <c r="P134" s="110"/>
      <c r="Q134" s="110"/>
      <c r="R134" s="111"/>
      <c r="Y134" s="1"/>
      <c r="AF134" s="1"/>
    </row>
    <row r="135" spans="1:32" ht="41.25" customHeight="1" x14ac:dyDescent="0.15">
      <c r="A135" s="471" t="s">
        <v>69</v>
      </c>
      <c r="B135" s="470"/>
      <c r="C135" s="470"/>
      <c r="D135" s="142"/>
      <c r="E135" s="155"/>
      <c r="F135" s="169">
        <f t="shared" si="32"/>
        <v>837.73333333333335</v>
      </c>
      <c r="G135" s="110">
        <f t="shared" si="32"/>
        <v>131.19999999999999</v>
      </c>
      <c r="H135" s="110">
        <f t="shared" si="32"/>
        <v>2188.3333333333335</v>
      </c>
      <c r="I135" s="110">
        <f t="shared" si="32"/>
        <v>22.266666666666666</v>
      </c>
      <c r="J135" s="110">
        <f t="shared" si="32"/>
        <v>389.86666666666667</v>
      </c>
      <c r="K135" s="110">
        <f t="shared" si="32"/>
        <v>8</v>
      </c>
      <c r="L135" s="110">
        <f t="shared" ref="L135:P137" si="33">L59</f>
        <v>3547.1333333333332</v>
      </c>
      <c r="M135" s="110">
        <f t="shared" si="33"/>
        <v>30.266666666666666</v>
      </c>
      <c r="N135" s="110">
        <f t="shared" si="33"/>
        <v>2862.8</v>
      </c>
      <c r="O135" s="110">
        <f t="shared" si="33"/>
        <v>24.466666666666665</v>
      </c>
      <c r="P135" s="110">
        <f t="shared" si="33"/>
        <v>799.06666666666672</v>
      </c>
      <c r="Q135" s="110"/>
      <c r="R135" s="111"/>
      <c r="Y135" s="1"/>
      <c r="AF135" s="1"/>
    </row>
    <row r="136" spans="1:32" ht="41.25" customHeight="1" x14ac:dyDescent="0.15">
      <c r="A136" s="471" t="s">
        <v>70</v>
      </c>
      <c r="B136" s="470"/>
      <c r="C136" s="470"/>
      <c r="D136" s="142"/>
      <c r="E136" s="155"/>
      <c r="F136" s="169">
        <f t="shared" si="32"/>
        <v>679.24324324324323</v>
      </c>
      <c r="G136" s="110">
        <f t="shared" si="32"/>
        <v>106.37837837837839</v>
      </c>
      <c r="H136" s="110">
        <f t="shared" si="32"/>
        <v>1774.3243243243242</v>
      </c>
      <c r="I136" s="110">
        <f t="shared" si="32"/>
        <v>18.054054054054056</v>
      </c>
      <c r="J136" s="110">
        <f t="shared" si="32"/>
        <v>316.10810810810813</v>
      </c>
      <c r="K136" s="110">
        <f t="shared" si="32"/>
        <v>6.486486486486486</v>
      </c>
      <c r="L136" s="110">
        <f t="shared" si="33"/>
        <v>2876.0540540540542</v>
      </c>
      <c r="M136" s="110">
        <f t="shared" si="33"/>
        <v>24.54054054054054</v>
      </c>
      <c r="N136" s="110">
        <f t="shared" si="33"/>
        <v>2321.1891891891892</v>
      </c>
      <c r="O136" s="110">
        <f t="shared" si="33"/>
        <v>19.837837837837835</v>
      </c>
      <c r="P136" s="110">
        <f t="shared" si="33"/>
        <v>647.89189189189187</v>
      </c>
      <c r="Q136" s="110"/>
      <c r="R136" s="111"/>
      <c r="Y136" s="1"/>
      <c r="AF136" s="1"/>
    </row>
    <row r="137" spans="1:32" ht="41.25" customHeight="1" thickBot="1" x14ac:dyDescent="0.2">
      <c r="A137" s="460" t="s">
        <v>187</v>
      </c>
      <c r="B137" s="461"/>
      <c r="C137" s="462"/>
      <c r="D137" s="248">
        <f>D61</f>
        <v>333</v>
      </c>
      <c r="E137" s="249">
        <f>E61</f>
        <v>461</v>
      </c>
      <c r="F137" s="171">
        <f t="shared" si="32"/>
        <v>12366</v>
      </c>
      <c r="G137" s="113">
        <f t="shared" si="32"/>
        <v>2150</v>
      </c>
      <c r="H137" s="113">
        <f t="shared" si="32"/>
        <v>33562</v>
      </c>
      <c r="I137" s="114">
        <f t="shared" si="32"/>
        <v>249</v>
      </c>
      <c r="J137" s="113">
        <f t="shared" si="32"/>
        <v>5933</v>
      </c>
      <c r="K137" s="114">
        <f t="shared" si="32"/>
        <v>111</v>
      </c>
      <c r="L137" s="113">
        <f t="shared" si="33"/>
        <v>54011</v>
      </c>
      <c r="M137" s="114">
        <f t="shared" si="33"/>
        <v>360</v>
      </c>
      <c r="N137" s="114">
        <f t="shared" si="33"/>
        <v>42331</v>
      </c>
      <c r="O137" s="174">
        <f t="shared" si="33"/>
        <v>469</v>
      </c>
      <c r="P137" s="174">
        <f t="shared" si="33"/>
        <v>14537</v>
      </c>
      <c r="Q137" s="113"/>
      <c r="R137" s="115"/>
      <c r="Y137" s="1"/>
      <c r="AF137" s="1"/>
    </row>
    <row r="138" spans="1:32" ht="41.25" customHeight="1" x14ac:dyDescent="0.15">
      <c r="A138" s="472" t="s">
        <v>276</v>
      </c>
      <c r="B138" s="473"/>
      <c r="C138" s="473"/>
      <c r="D138" s="142">
        <f xml:space="preserve"> D86</f>
        <v>306</v>
      </c>
      <c r="E138" s="141">
        <f xml:space="preserve"> E86</f>
        <v>435</v>
      </c>
      <c r="F138" s="169">
        <f t="shared" ref="F138:R138" si="34">F86</f>
        <v>12985</v>
      </c>
      <c r="G138" s="110">
        <f t="shared" si="34"/>
        <v>1820</v>
      </c>
      <c r="H138" s="110">
        <f t="shared" si="34"/>
        <v>34357</v>
      </c>
      <c r="I138" s="110">
        <f t="shared" si="34"/>
        <v>246</v>
      </c>
      <c r="J138" s="110">
        <f t="shared" si="34"/>
        <v>5783</v>
      </c>
      <c r="K138" s="110">
        <f t="shared" si="34"/>
        <v>126</v>
      </c>
      <c r="L138" s="110">
        <f t="shared" si="34"/>
        <v>54945</v>
      </c>
      <c r="M138" s="110">
        <f t="shared" si="34"/>
        <v>372</v>
      </c>
      <c r="N138" s="110">
        <f t="shared" si="34"/>
        <v>40982</v>
      </c>
      <c r="O138" s="110">
        <f t="shared" si="34"/>
        <v>637</v>
      </c>
      <c r="P138" s="110">
        <f t="shared" si="34"/>
        <v>13062</v>
      </c>
      <c r="Q138" s="110">
        <f t="shared" si="34"/>
        <v>55338</v>
      </c>
      <c r="R138" s="111">
        <f t="shared" si="34"/>
        <v>99.289818930933535</v>
      </c>
      <c r="Y138" s="1"/>
      <c r="AF138" s="1"/>
    </row>
    <row r="139" spans="1:32" ht="41.25" customHeight="1" x14ac:dyDescent="0.15">
      <c r="A139" s="474" t="s">
        <v>111</v>
      </c>
      <c r="B139" s="476"/>
      <c r="C139" s="476"/>
      <c r="D139" s="142"/>
      <c r="E139" s="155"/>
      <c r="F139" s="169">
        <f t="shared" ref="F139:K142" si="35">F87</f>
        <v>23.632723632723632</v>
      </c>
      <c r="G139" s="110">
        <f t="shared" si="35"/>
        <v>3.3124033124033123</v>
      </c>
      <c r="H139" s="110">
        <f t="shared" si="35"/>
        <v>62.529802529802524</v>
      </c>
      <c r="I139" s="110">
        <f t="shared" si="35"/>
        <v>0.44772044772044778</v>
      </c>
      <c r="J139" s="110">
        <f t="shared" si="35"/>
        <v>10.525070525070525</v>
      </c>
      <c r="K139" s="110">
        <f t="shared" si="35"/>
        <v>0.2293202293202293</v>
      </c>
      <c r="L139" s="110"/>
      <c r="M139" s="110"/>
      <c r="N139" s="110"/>
      <c r="O139" s="110"/>
      <c r="P139" s="110"/>
      <c r="Q139" s="110"/>
      <c r="R139" s="111"/>
      <c r="Y139" s="1"/>
      <c r="AF139" s="1"/>
    </row>
    <row r="140" spans="1:32" ht="41.25" customHeight="1" x14ac:dyDescent="0.15">
      <c r="A140" s="471" t="s">
        <v>69</v>
      </c>
      <c r="B140" s="470"/>
      <c r="C140" s="470"/>
      <c r="D140" s="142"/>
      <c r="E140" s="155"/>
      <c r="F140" s="169">
        <f t="shared" si="35"/>
        <v>865.66666666666663</v>
      </c>
      <c r="G140" s="110">
        <f t="shared" si="35"/>
        <v>121.33333333333333</v>
      </c>
      <c r="H140" s="110">
        <f t="shared" si="35"/>
        <v>2290.4666666666667</v>
      </c>
      <c r="I140" s="110">
        <f t="shared" si="35"/>
        <v>16.399999999999999</v>
      </c>
      <c r="J140" s="110">
        <f t="shared" si="35"/>
        <v>385.53333333333336</v>
      </c>
      <c r="K140" s="110">
        <f t="shared" si="35"/>
        <v>8.4</v>
      </c>
      <c r="L140" s="110">
        <f t="shared" ref="L140:P141" si="36">L88</f>
        <v>3663</v>
      </c>
      <c r="M140" s="110">
        <f t="shared" si="36"/>
        <v>24.8</v>
      </c>
      <c r="N140" s="110">
        <f t="shared" si="36"/>
        <v>2732.1333333333332</v>
      </c>
      <c r="O140" s="110">
        <f t="shared" si="36"/>
        <v>42.466666666666669</v>
      </c>
      <c r="P140" s="110">
        <f t="shared" si="36"/>
        <v>870.8</v>
      </c>
      <c r="Q140" s="110"/>
      <c r="R140" s="111"/>
      <c r="Y140" s="1"/>
      <c r="AF140" s="1"/>
    </row>
    <row r="141" spans="1:32" ht="41.25" customHeight="1" x14ac:dyDescent="0.15">
      <c r="A141" s="471" t="s">
        <v>70</v>
      </c>
      <c r="B141" s="470"/>
      <c r="C141" s="470"/>
      <c r="D141" s="142"/>
      <c r="E141" s="155"/>
      <c r="F141" s="169">
        <f t="shared" si="35"/>
        <v>763.82352941176475</v>
      </c>
      <c r="G141" s="110">
        <f t="shared" si="35"/>
        <v>107.05882352941177</v>
      </c>
      <c r="H141" s="110">
        <f t="shared" si="35"/>
        <v>2021</v>
      </c>
      <c r="I141" s="110">
        <f t="shared" si="35"/>
        <v>14.470588235294118</v>
      </c>
      <c r="J141" s="110">
        <f t="shared" si="35"/>
        <v>340.17647058823525</v>
      </c>
      <c r="K141" s="110">
        <f t="shared" si="35"/>
        <v>7.4117647058823524</v>
      </c>
      <c r="L141" s="110">
        <f t="shared" si="36"/>
        <v>3232.0588235294117</v>
      </c>
      <c r="M141" s="110">
        <f t="shared" si="36"/>
        <v>21.882352941176467</v>
      </c>
      <c r="N141" s="110">
        <f t="shared" si="36"/>
        <v>2410.705882352941</v>
      </c>
      <c r="O141" s="110">
        <f t="shared" si="36"/>
        <v>37.470588235294123</v>
      </c>
      <c r="P141" s="110">
        <f t="shared" si="36"/>
        <v>768.35294117647061</v>
      </c>
      <c r="Q141" s="110"/>
      <c r="R141" s="111"/>
      <c r="Y141" s="1"/>
      <c r="AF141" s="1"/>
    </row>
    <row r="142" spans="1:32" ht="41.25" customHeight="1" thickBot="1" x14ac:dyDescent="0.2">
      <c r="A142" s="460" t="s">
        <v>187</v>
      </c>
      <c r="B142" s="461"/>
      <c r="C142" s="462"/>
      <c r="D142" s="248">
        <f>D90</f>
        <v>306</v>
      </c>
      <c r="E142" s="249">
        <f>E90</f>
        <v>457</v>
      </c>
      <c r="F142" s="171">
        <f t="shared" si="35"/>
        <v>11418</v>
      </c>
      <c r="G142" s="113">
        <f t="shared" si="35"/>
        <v>1577</v>
      </c>
      <c r="H142" s="113">
        <f t="shared" si="35"/>
        <v>36219</v>
      </c>
      <c r="I142" s="114">
        <f t="shared" si="35"/>
        <v>122</v>
      </c>
      <c r="J142" s="113">
        <f t="shared" si="35"/>
        <v>6124</v>
      </c>
      <c r="K142" s="114">
        <f t="shared" si="35"/>
        <v>80</v>
      </c>
      <c r="L142" s="113">
        <f>L90</f>
        <v>55338</v>
      </c>
      <c r="M142" s="114">
        <f>M90</f>
        <v>202</v>
      </c>
      <c r="N142" s="114">
        <f>N90</f>
        <v>40361</v>
      </c>
      <c r="O142" s="113">
        <f>O90</f>
        <v>559</v>
      </c>
      <c r="P142" s="174">
        <f xml:space="preserve"> P90</f>
        <v>13881</v>
      </c>
      <c r="Q142" s="113"/>
      <c r="R142" s="115"/>
      <c r="Y142" s="1"/>
      <c r="AF142" s="1"/>
    </row>
    <row r="143" spans="1:32" ht="41.25" customHeight="1" x14ac:dyDescent="0.15">
      <c r="A143" s="472" t="s">
        <v>241</v>
      </c>
      <c r="B143" s="473"/>
      <c r="C143" s="473"/>
      <c r="D143" s="142">
        <f xml:space="preserve"> D118</f>
        <v>396</v>
      </c>
      <c r="E143" s="141">
        <f xml:space="preserve"> E118</f>
        <v>533</v>
      </c>
      <c r="F143" s="169">
        <f t="shared" ref="F143:R143" si="37">F118</f>
        <v>23086</v>
      </c>
      <c r="G143" s="110">
        <f t="shared" si="37"/>
        <v>2173</v>
      </c>
      <c r="H143" s="110">
        <f t="shared" si="37"/>
        <v>39401</v>
      </c>
      <c r="I143" s="110">
        <f t="shared" si="37"/>
        <v>69</v>
      </c>
      <c r="J143" s="110">
        <f t="shared" si="37"/>
        <v>5552</v>
      </c>
      <c r="K143" s="110">
        <f t="shared" si="37"/>
        <v>84</v>
      </c>
      <c r="L143" s="110">
        <f t="shared" si="37"/>
        <v>70212</v>
      </c>
      <c r="M143" s="110">
        <f t="shared" si="37"/>
        <v>153</v>
      </c>
      <c r="N143" s="110">
        <f t="shared" si="37"/>
        <v>49790</v>
      </c>
      <c r="O143" s="110">
        <f t="shared" si="37"/>
        <v>426</v>
      </c>
      <c r="P143" s="110">
        <f t="shared" si="37"/>
        <v>19705</v>
      </c>
      <c r="Q143" s="110">
        <f t="shared" si="37"/>
        <v>71921</v>
      </c>
      <c r="R143" s="111">
        <f t="shared" si="37"/>
        <v>97.623781649309663</v>
      </c>
      <c r="Y143" s="1"/>
      <c r="AF143" s="1"/>
    </row>
    <row r="144" spans="1:32" ht="41.25" customHeight="1" x14ac:dyDescent="0.15">
      <c r="A144" s="474" t="s">
        <v>111</v>
      </c>
      <c r="B144" s="475"/>
      <c r="C144" s="475"/>
      <c r="D144" s="142"/>
      <c r="E144" s="155"/>
      <c r="F144" s="169">
        <f t="shared" ref="F144:K147" si="38">F119</f>
        <v>32.880419301543895</v>
      </c>
      <c r="G144" s="110">
        <f t="shared" si="38"/>
        <v>3.0949125505611579</v>
      </c>
      <c r="H144" s="110">
        <f t="shared" si="38"/>
        <v>56.117187945080616</v>
      </c>
      <c r="I144" s="110">
        <f t="shared" si="38"/>
        <v>9.8273799350538371E-2</v>
      </c>
      <c r="J144" s="110">
        <f t="shared" si="38"/>
        <v>7.9074802028143338</v>
      </c>
      <c r="K144" s="110">
        <f t="shared" si="38"/>
        <v>0.11963766877456845</v>
      </c>
      <c r="L144" s="110"/>
      <c r="M144" s="110"/>
      <c r="N144" s="110"/>
      <c r="O144" s="110"/>
      <c r="P144" s="110"/>
      <c r="Q144" s="110"/>
      <c r="R144" s="111"/>
      <c r="Y144" s="1"/>
      <c r="AF144" s="1"/>
    </row>
    <row r="145" spans="1:32" ht="41.25" customHeight="1" x14ac:dyDescent="0.15">
      <c r="A145" s="469" t="s">
        <v>69</v>
      </c>
      <c r="B145" s="470"/>
      <c r="C145" s="470"/>
      <c r="D145" s="142"/>
      <c r="E145" s="155"/>
      <c r="F145" s="169">
        <f t="shared" si="38"/>
        <v>1282.5555555555557</v>
      </c>
      <c r="G145" s="110">
        <f t="shared" si="38"/>
        <v>120.72222222222223</v>
      </c>
      <c r="H145" s="110">
        <f t="shared" si="38"/>
        <v>2188.9444444444443</v>
      </c>
      <c r="I145" s="110">
        <f t="shared" si="38"/>
        <v>3.8333333333333335</v>
      </c>
      <c r="J145" s="110">
        <f t="shared" si="38"/>
        <v>308.44444444444446</v>
      </c>
      <c r="K145" s="110">
        <f t="shared" si="38"/>
        <v>4.666666666666667</v>
      </c>
      <c r="L145" s="110">
        <f t="shared" ref="L145:P147" si="39">L120</f>
        <v>3900.6666666666665</v>
      </c>
      <c r="M145" s="110">
        <f t="shared" si="39"/>
        <v>8.5</v>
      </c>
      <c r="N145" s="110">
        <f t="shared" si="39"/>
        <v>2766.1111111111113</v>
      </c>
      <c r="O145" s="110">
        <f t="shared" si="39"/>
        <v>23.666666666666668</v>
      </c>
      <c r="P145" s="110">
        <f t="shared" si="39"/>
        <v>1094.7222222222222</v>
      </c>
      <c r="Q145" s="110"/>
      <c r="R145" s="111"/>
      <c r="Y145" s="1"/>
      <c r="AF145" s="1"/>
    </row>
    <row r="146" spans="1:32" ht="41.25" customHeight="1" x14ac:dyDescent="0.15">
      <c r="A146" s="471" t="s">
        <v>70</v>
      </c>
      <c r="B146" s="470"/>
      <c r="C146" s="470"/>
      <c r="D146" s="142"/>
      <c r="E146" s="155"/>
      <c r="F146" s="169">
        <f t="shared" si="38"/>
        <v>1049.3636363636365</v>
      </c>
      <c r="G146" s="110">
        <f t="shared" si="38"/>
        <v>98.772727272727266</v>
      </c>
      <c r="H146" s="110">
        <f t="shared" si="38"/>
        <v>1790.9545454545455</v>
      </c>
      <c r="I146" s="110">
        <f t="shared" si="38"/>
        <v>3.1363636363636367</v>
      </c>
      <c r="J146" s="110">
        <f t="shared" si="38"/>
        <v>252.36363636363637</v>
      </c>
      <c r="K146" s="110">
        <f t="shared" si="38"/>
        <v>3.8181818181818183</v>
      </c>
      <c r="L146" s="110">
        <f t="shared" si="39"/>
        <v>3191.4545454545455</v>
      </c>
      <c r="M146" s="110">
        <f t="shared" si="39"/>
        <v>6.9545454545454541</v>
      </c>
      <c r="N146" s="110">
        <f t="shared" si="39"/>
        <v>2263.1818181818185</v>
      </c>
      <c r="O146" s="110">
        <f t="shared" si="39"/>
        <v>19.363636363636363</v>
      </c>
      <c r="P146" s="110">
        <f t="shared" si="39"/>
        <v>895.68181818181824</v>
      </c>
      <c r="Q146" s="110"/>
      <c r="R146" s="111"/>
      <c r="Y146" s="1"/>
      <c r="AF146" s="1"/>
    </row>
    <row r="147" spans="1:32" ht="41.25" customHeight="1" thickBot="1" x14ac:dyDescent="0.2">
      <c r="A147" s="460" t="s">
        <v>187</v>
      </c>
      <c r="B147" s="461"/>
      <c r="C147" s="462"/>
      <c r="D147" s="248">
        <f>D122</f>
        <v>396</v>
      </c>
      <c r="E147" s="249">
        <f>E122</f>
        <v>550</v>
      </c>
      <c r="F147" s="171">
        <f t="shared" si="38"/>
        <v>21929</v>
      </c>
      <c r="G147" s="113">
        <f t="shared" si="38"/>
        <v>2199</v>
      </c>
      <c r="H147" s="113">
        <f t="shared" si="38"/>
        <v>41853</v>
      </c>
      <c r="I147" s="114">
        <f t="shared" si="38"/>
        <v>17</v>
      </c>
      <c r="J147" s="113">
        <f t="shared" si="38"/>
        <v>5940</v>
      </c>
      <c r="K147" s="114">
        <f t="shared" si="38"/>
        <v>16</v>
      </c>
      <c r="L147" s="113">
        <f t="shared" si="39"/>
        <v>71921</v>
      </c>
      <c r="M147" s="114">
        <f t="shared" si="39"/>
        <v>33</v>
      </c>
      <c r="N147" s="114">
        <f t="shared" si="39"/>
        <v>51291</v>
      </c>
      <c r="O147" s="174">
        <f t="shared" si="39"/>
        <v>544</v>
      </c>
      <c r="P147" s="174">
        <f t="shared" si="39"/>
        <v>21641</v>
      </c>
      <c r="Q147" s="113"/>
      <c r="R147" s="115"/>
      <c r="Y147" s="1"/>
      <c r="AF147" s="1"/>
    </row>
    <row r="148" spans="1:32" ht="41.25" customHeight="1" x14ac:dyDescent="0.15">
      <c r="A148" s="463" t="s">
        <v>284</v>
      </c>
      <c r="B148" s="464"/>
      <c r="C148" s="464"/>
      <c r="D148" s="145">
        <f>D128+D133+D138+D143</f>
        <v>1530</v>
      </c>
      <c r="E148" s="184">
        <f>E128+E133+E138+E143</f>
        <v>2034</v>
      </c>
      <c r="F148" s="175">
        <f t="shared" ref="F148:Q148" si="40">F128+F133+F138+F143</f>
        <v>60751</v>
      </c>
      <c r="G148" s="117">
        <f t="shared" si="40"/>
        <v>7852</v>
      </c>
      <c r="H148" s="117">
        <f t="shared" si="40"/>
        <v>156163</v>
      </c>
      <c r="I148" s="117">
        <f t="shared" si="40"/>
        <v>884</v>
      </c>
      <c r="J148" s="117">
        <f t="shared" si="40"/>
        <v>28873</v>
      </c>
      <c r="K148" s="117">
        <f t="shared" si="40"/>
        <v>419</v>
      </c>
      <c r="L148" s="117">
        <f t="shared" si="40"/>
        <v>253639</v>
      </c>
      <c r="M148" s="117">
        <f t="shared" si="40"/>
        <v>1303</v>
      </c>
      <c r="N148" s="117">
        <f t="shared" si="40"/>
        <v>201777</v>
      </c>
      <c r="O148" s="117">
        <f t="shared" si="40"/>
        <v>2334</v>
      </c>
      <c r="P148" s="117">
        <f t="shared" si="40"/>
        <v>62239</v>
      </c>
      <c r="Q148" s="117">
        <f t="shared" si="40"/>
        <v>255413</v>
      </c>
      <c r="R148" s="118">
        <f>L148/Q148*100</f>
        <v>99.305438642512328</v>
      </c>
      <c r="Y148" s="1"/>
      <c r="AF148" s="1"/>
    </row>
    <row r="149" spans="1:32" ht="41.25" customHeight="1" x14ac:dyDescent="0.15">
      <c r="A149" s="465" t="s">
        <v>51</v>
      </c>
      <c r="B149" s="466"/>
      <c r="C149" s="466"/>
      <c r="D149" s="97"/>
      <c r="E149" s="98"/>
      <c r="F149" s="175">
        <f t="shared" ref="F149:K149" si="41">F148/$L$148*100</f>
        <v>23.951758207531178</v>
      </c>
      <c r="G149" s="119">
        <f t="shared" si="41"/>
        <v>3.0957384313926486</v>
      </c>
      <c r="H149" s="119">
        <f t="shared" si="41"/>
        <v>61.569001612528041</v>
      </c>
      <c r="I149" s="119">
        <f t="shared" si="41"/>
        <v>0.34852684326937106</v>
      </c>
      <c r="J149" s="119">
        <f t="shared" si="41"/>
        <v>11.383501748548133</v>
      </c>
      <c r="K149" s="119">
        <f t="shared" si="41"/>
        <v>0.16519541553152314</v>
      </c>
      <c r="L149" s="117"/>
      <c r="M149" s="117"/>
      <c r="N149" s="117"/>
      <c r="O149" s="117"/>
      <c r="P149" s="117"/>
      <c r="Q149" s="117"/>
      <c r="R149" s="118"/>
      <c r="Y149" s="1"/>
      <c r="AF149" s="1"/>
    </row>
    <row r="150" spans="1:32" ht="41.25" customHeight="1" x14ac:dyDescent="0.15">
      <c r="A150" s="467" t="s">
        <v>69</v>
      </c>
      <c r="B150" s="468"/>
      <c r="C150" s="468"/>
      <c r="D150" s="97"/>
      <c r="E150" s="98"/>
      <c r="F150" s="175">
        <f>F148/70</f>
        <v>867.87142857142862</v>
      </c>
      <c r="G150" s="117">
        <f>G148/70</f>
        <v>112.17142857142858</v>
      </c>
      <c r="H150" s="117">
        <f t="shared" ref="H150:P150" si="42">H148/70</f>
        <v>2230.9</v>
      </c>
      <c r="I150" s="117">
        <f t="shared" si="42"/>
        <v>12.628571428571428</v>
      </c>
      <c r="J150" s="117">
        <f t="shared" si="42"/>
        <v>412.47142857142859</v>
      </c>
      <c r="K150" s="117">
        <f t="shared" si="42"/>
        <v>5.9857142857142858</v>
      </c>
      <c r="L150" s="117">
        <f t="shared" si="42"/>
        <v>3623.4142857142856</v>
      </c>
      <c r="M150" s="117">
        <f t="shared" si="42"/>
        <v>18.614285714285714</v>
      </c>
      <c r="N150" s="117">
        <f t="shared" si="42"/>
        <v>2882.5285714285715</v>
      </c>
      <c r="O150" s="117">
        <f t="shared" si="42"/>
        <v>33.342857142857142</v>
      </c>
      <c r="P150" s="117">
        <f t="shared" si="42"/>
        <v>889.12857142857138</v>
      </c>
      <c r="Q150" s="117"/>
      <c r="R150" s="118"/>
      <c r="Y150" s="1"/>
      <c r="AF150" s="1"/>
    </row>
    <row r="151" spans="1:32" ht="41.25" customHeight="1" x14ac:dyDescent="0.15">
      <c r="A151" s="467" t="s">
        <v>70</v>
      </c>
      <c r="B151" s="468"/>
      <c r="C151" s="468"/>
      <c r="D151" s="97"/>
      <c r="E151" s="98"/>
      <c r="F151" s="175">
        <f>F148/$D$148*18</f>
        <v>714.71764705882356</v>
      </c>
      <c r="G151" s="117">
        <f>G148/$D$148*18</f>
        <v>92.376470588235307</v>
      </c>
      <c r="H151" s="117">
        <f t="shared" ref="H151:O151" si="43">H148/$D$148*18</f>
        <v>1837.2117647058824</v>
      </c>
      <c r="I151" s="117">
        <f t="shared" si="43"/>
        <v>10.399999999999999</v>
      </c>
      <c r="J151" s="117">
        <f t="shared" si="43"/>
        <v>339.68235294117642</v>
      </c>
      <c r="K151" s="117">
        <f t="shared" si="43"/>
        <v>4.9294117647058826</v>
      </c>
      <c r="L151" s="117">
        <f t="shared" si="43"/>
        <v>2983.9882352941177</v>
      </c>
      <c r="M151" s="117">
        <f t="shared" si="43"/>
        <v>15.329411764705881</v>
      </c>
      <c r="N151" s="117">
        <f t="shared" si="43"/>
        <v>2373.8470588235296</v>
      </c>
      <c r="O151" s="117">
        <f t="shared" si="43"/>
        <v>27.458823529411763</v>
      </c>
      <c r="P151" s="117">
        <f>P148/$D$148*18</f>
        <v>732.22352941176473</v>
      </c>
      <c r="Q151" s="117"/>
      <c r="R151" s="118"/>
      <c r="Y151" s="1"/>
      <c r="AF151" s="1"/>
    </row>
    <row r="152" spans="1:32" ht="41.25" customHeight="1" thickBot="1" x14ac:dyDescent="0.2">
      <c r="A152" s="460" t="s">
        <v>187</v>
      </c>
      <c r="B152" s="461"/>
      <c r="C152" s="462"/>
      <c r="D152" s="379">
        <v>1530</v>
      </c>
      <c r="E152" s="380">
        <v>2127</v>
      </c>
      <c r="F152" s="364">
        <v>64637</v>
      </c>
      <c r="G152" s="365">
        <v>8743</v>
      </c>
      <c r="H152" s="365">
        <v>166340</v>
      </c>
      <c r="I152" s="365">
        <v>209</v>
      </c>
      <c r="J152" s="365">
        <v>31107</v>
      </c>
      <c r="K152" s="365">
        <v>179</v>
      </c>
      <c r="L152" s="365">
        <f>L147+L142+L137+L132</f>
        <v>255413</v>
      </c>
      <c r="M152" s="365">
        <f>M147+M142+M137+M132</f>
        <v>810</v>
      </c>
      <c r="N152" s="365">
        <f>N147+N142+N137+N132</f>
        <v>201015</v>
      </c>
      <c r="O152" s="365">
        <f>O147+O142+O137+O132</f>
        <v>2423</v>
      </c>
      <c r="P152" s="365">
        <f>P147+P142+P137+P132</f>
        <v>70426</v>
      </c>
      <c r="Q152" s="121"/>
      <c r="R152" s="122"/>
      <c r="Y152" s="1"/>
      <c r="AF152" s="1"/>
    </row>
    <row r="153" spans="1:32" ht="39.75" customHeight="1" x14ac:dyDescent="0.15">
      <c r="A153" s="458"/>
      <c r="B153" s="459"/>
      <c r="C153" s="459"/>
      <c r="D153" s="459"/>
      <c r="E153" s="459"/>
      <c r="F153" s="459"/>
      <c r="G153" s="459"/>
      <c r="H153" s="459"/>
      <c r="I153" s="459"/>
      <c r="J153" s="459"/>
      <c r="K153" s="459"/>
      <c r="L153" s="459"/>
      <c r="M153" s="459"/>
      <c r="N153" s="459"/>
      <c r="O153" s="459"/>
      <c r="P153" s="459"/>
      <c r="Q153" s="459"/>
      <c r="R153" s="459"/>
    </row>
    <row r="154" spans="1:32" ht="18" customHeight="1" x14ac:dyDescent="0.15"/>
    <row r="155" spans="1:32" ht="18" customHeight="1" x14ac:dyDescent="0.15"/>
    <row r="156" spans="1:32" ht="18" customHeight="1" x14ac:dyDescent="0.15"/>
    <row r="157" spans="1:32" ht="18" customHeight="1" x14ac:dyDescent="0.15"/>
    <row r="158" spans="1:32" ht="18" customHeight="1" x14ac:dyDescent="0.15"/>
    <row r="159" spans="1:32" ht="18" customHeight="1" x14ac:dyDescent="0.15"/>
    <row r="160" spans="1:32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</sheetData>
  <mergeCells count="183">
    <mergeCell ref="A123:L123"/>
    <mergeCell ref="A153:R153"/>
    <mergeCell ref="A9:C9"/>
    <mergeCell ref="A11:C11"/>
    <mergeCell ref="A33:Q33"/>
    <mergeCell ref="A25:C25"/>
    <mergeCell ref="A26:C26"/>
    <mergeCell ref="A22:C22"/>
    <mergeCell ref="A28:C28"/>
    <mergeCell ref="E34:E36"/>
    <mergeCell ref="A12:C12"/>
    <mergeCell ref="A24:C24"/>
    <mergeCell ref="A27:C27"/>
    <mergeCell ref="D34:D36"/>
    <mergeCell ref="A29:C29"/>
    <mergeCell ref="O35:O36"/>
    <mergeCell ref="P35:P36"/>
    <mergeCell ref="N35:N36"/>
    <mergeCell ref="M35:M36"/>
    <mergeCell ref="H35:K35"/>
    <mergeCell ref="F35:G35"/>
    <mergeCell ref="A44:C44"/>
    <mergeCell ref="A46:C46"/>
    <mergeCell ref="A52:C52"/>
    <mergeCell ref="A13:C13"/>
    <mergeCell ref="A15:C15"/>
    <mergeCell ref="A14:C14"/>
    <mergeCell ref="A18:C18"/>
    <mergeCell ref="A21:C21"/>
    <mergeCell ref="A19:C19"/>
    <mergeCell ref="A17:C17"/>
    <mergeCell ref="A1:Q1"/>
    <mergeCell ref="M3:M4"/>
    <mergeCell ref="N3:N4"/>
    <mergeCell ref="F2:R2"/>
    <mergeCell ref="F3:G3"/>
    <mergeCell ref="O3:O4"/>
    <mergeCell ref="A8:C8"/>
    <mergeCell ref="E2:E4"/>
    <mergeCell ref="P3:P4"/>
    <mergeCell ref="H3:K3"/>
    <mergeCell ref="D2:D4"/>
    <mergeCell ref="A5:C5"/>
    <mergeCell ref="A20:C20"/>
    <mergeCell ref="A31:C31"/>
    <mergeCell ref="A42:C42"/>
    <mergeCell ref="A41:C41"/>
    <mergeCell ref="A37:C37"/>
    <mergeCell ref="A16:C16"/>
    <mergeCell ref="A67:C67"/>
    <mergeCell ref="E64:E66"/>
    <mergeCell ref="M65:M66"/>
    <mergeCell ref="D64:D66"/>
    <mergeCell ref="F65:G65"/>
    <mergeCell ref="A39:C39"/>
    <mergeCell ref="A32:R32"/>
    <mergeCell ref="F34:R34"/>
    <mergeCell ref="A30:C30"/>
    <mergeCell ref="N65:N66"/>
    <mergeCell ref="A23:C23"/>
    <mergeCell ref="A62:K62"/>
    <mergeCell ref="A68:C68"/>
    <mergeCell ref="A56:C56"/>
    <mergeCell ref="A55:C55"/>
    <mergeCell ref="A40:C40"/>
    <mergeCell ref="A43:C43"/>
    <mergeCell ref="A38:C38"/>
    <mergeCell ref="A54:C54"/>
    <mergeCell ref="A45:C45"/>
    <mergeCell ref="A48:C48"/>
    <mergeCell ref="A53:C53"/>
    <mergeCell ref="A51:C51"/>
    <mergeCell ref="A49:C49"/>
    <mergeCell ref="A47:C47"/>
    <mergeCell ref="A50:C50"/>
    <mergeCell ref="A58:C58"/>
    <mergeCell ref="A57:C57"/>
    <mergeCell ref="A59:C59"/>
    <mergeCell ref="A60:C60"/>
    <mergeCell ref="A63:Q63"/>
    <mergeCell ref="A61:C61"/>
    <mergeCell ref="F64:R64"/>
    <mergeCell ref="P65:P66"/>
    <mergeCell ref="O65:O66"/>
    <mergeCell ref="H65:K65"/>
    <mergeCell ref="A70:C70"/>
    <mergeCell ref="D93:D95"/>
    <mergeCell ref="A83:C83"/>
    <mergeCell ref="A84:C84"/>
    <mergeCell ref="A87:C87"/>
    <mergeCell ref="A69:C69"/>
    <mergeCell ref="A74:C74"/>
    <mergeCell ref="A72:C72"/>
    <mergeCell ref="A81:C81"/>
    <mergeCell ref="A75:C75"/>
    <mergeCell ref="A76:C76"/>
    <mergeCell ref="A78:C78"/>
    <mergeCell ref="A77:C77"/>
    <mergeCell ref="A73:C73"/>
    <mergeCell ref="A80:C80"/>
    <mergeCell ref="A82:C82"/>
    <mergeCell ref="A92:Q92"/>
    <mergeCell ref="A86:C86"/>
    <mergeCell ref="A85:C85"/>
    <mergeCell ref="P94:P95"/>
    <mergeCell ref="N94:N95"/>
    <mergeCell ref="O94:O95"/>
    <mergeCell ref="M94:M95"/>
    <mergeCell ref="A90:C90"/>
    <mergeCell ref="A71:C71"/>
    <mergeCell ref="A89:C89"/>
    <mergeCell ref="E93:E95"/>
    <mergeCell ref="F94:G94"/>
    <mergeCell ref="F93:R93"/>
    <mergeCell ref="H94:K94"/>
    <mergeCell ref="A88:C88"/>
    <mergeCell ref="A79:C79"/>
    <mergeCell ref="A91:R91"/>
    <mergeCell ref="F125:R125"/>
    <mergeCell ref="F126:G126"/>
    <mergeCell ref="N126:N127"/>
    <mergeCell ref="O126:O127"/>
    <mergeCell ref="P126:P127"/>
    <mergeCell ref="H126:K126"/>
    <mergeCell ref="M126:M127"/>
    <mergeCell ref="E125:E127"/>
    <mergeCell ref="A124:Q124"/>
    <mergeCell ref="D125:D127"/>
    <mergeCell ref="A152:C152"/>
    <mergeCell ref="A6:C6"/>
    <mergeCell ref="A7:C7"/>
    <mergeCell ref="A10:C10"/>
    <mergeCell ref="A109:C109"/>
    <mergeCell ref="A110:C110"/>
    <mergeCell ref="A103:C103"/>
    <mergeCell ref="A132:C132"/>
    <mergeCell ref="A130:C130"/>
    <mergeCell ref="A118:C118"/>
    <mergeCell ref="A122:C122"/>
    <mergeCell ref="A119:C119"/>
    <mergeCell ref="A120:C120"/>
    <mergeCell ref="A121:C121"/>
    <mergeCell ref="A98:C98"/>
    <mergeCell ref="A116:C116"/>
    <mergeCell ref="A115:C115"/>
    <mergeCell ref="A101:C101"/>
    <mergeCell ref="A102:C102"/>
    <mergeCell ref="A108:C108"/>
    <mergeCell ref="A112:C112"/>
    <mergeCell ref="A129:C129"/>
    <mergeCell ref="A128:C128"/>
    <mergeCell ref="A111:C111"/>
    <mergeCell ref="A151:C151"/>
    <mergeCell ref="A148:C148"/>
    <mergeCell ref="A149:C149"/>
    <mergeCell ref="A142:C142"/>
    <mergeCell ref="A144:C144"/>
    <mergeCell ref="A145:C145"/>
    <mergeCell ref="A146:C146"/>
    <mergeCell ref="A150:C150"/>
    <mergeCell ref="A147:C147"/>
    <mergeCell ref="A143:C143"/>
    <mergeCell ref="A141:C141"/>
    <mergeCell ref="A133:C133"/>
    <mergeCell ref="A134:C134"/>
    <mergeCell ref="A131:C131"/>
    <mergeCell ref="A138:C138"/>
    <mergeCell ref="A136:C136"/>
    <mergeCell ref="A137:C137"/>
    <mergeCell ref="A135:C135"/>
    <mergeCell ref="A139:C139"/>
    <mergeCell ref="A140:C140"/>
    <mergeCell ref="A117:C117"/>
    <mergeCell ref="A100:C100"/>
    <mergeCell ref="A105:C105"/>
    <mergeCell ref="A97:C97"/>
    <mergeCell ref="A96:C96"/>
    <mergeCell ref="A99:C99"/>
    <mergeCell ref="A113:C113"/>
    <mergeCell ref="A114:C114"/>
    <mergeCell ref="A104:C104"/>
    <mergeCell ref="A106:C106"/>
    <mergeCell ref="A107:C107"/>
  </mergeCells>
  <phoneticPr fontId="4"/>
  <printOptions gridLinesSet="0"/>
  <pageMargins left="0.26" right="0.19685039370078741" top="0.47244094488188981" bottom="0.19685039370078741" header="0.51181102362204722" footer="0.23622047244094491"/>
  <pageSetup paperSize="9" scale="66" pageOrder="overThenDown" orientation="portrait" r:id="rId1"/>
  <headerFooter alignWithMargins="0"/>
  <rowBreaks count="4" manualBreakCount="4">
    <brk id="32" max="17" man="1"/>
    <brk id="62" max="17" man="1"/>
    <brk id="91" max="17" man="1"/>
    <brk id="123" max="1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8" tint="0.59999389629810485"/>
  </sheetPr>
  <dimension ref="A1:T166"/>
  <sheetViews>
    <sheetView view="pageBreakPreview" topLeftCell="A134" zoomScale="84" zoomScaleNormal="84" zoomScaleSheetLayoutView="84" workbookViewId="0">
      <selection activeCell="A64" sqref="A64"/>
    </sheetView>
  </sheetViews>
  <sheetFormatPr defaultRowHeight="16.5" customHeight="1" x14ac:dyDescent="0.15"/>
  <cols>
    <col min="1" max="1" width="8.375" style="1" customWidth="1"/>
    <col min="2" max="2" width="10" style="1" customWidth="1"/>
    <col min="3" max="3" width="8.125" style="1" customWidth="1"/>
    <col min="4" max="5" width="4.5" style="1" customWidth="1"/>
    <col min="6" max="6" width="9.125" style="1" customWidth="1"/>
    <col min="7" max="7" width="8.625" style="1" customWidth="1"/>
    <col min="8" max="8" width="9.5" style="1" customWidth="1"/>
    <col min="9" max="9" width="6.5" style="1" customWidth="1"/>
    <col min="10" max="10" width="9.5" style="1" customWidth="1"/>
    <col min="11" max="11" width="5.875" style="1" customWidth="1"/>
    <col min="12" max="12" width="10" style="1" customWidth="1"/>
    <col min="13" max="13" width="6.75" style="1" customWidth="1"/>
    <col min="14" max="14" width="9.5" style="1" customWidth="1"/>
    <col min="15" max="15" width="7.75" style="1" customWidth="1"/>
    <col min="16" max="16" width="9.125" style="1" customWidth="1"/>
    <col min="17" max="17" width="9.375" style="1" customWidth="1"/>
    <col min="18" max="18" width="8.125" style="2" customWidth="1"/>
    <col min="19" max="16384" width="9" style="1"/>
  </cols>
  <sheetData>
    <row r="1" spans="1:18" ht="34.5" customHeight="1" x14ac:dyDescent="0.15">
      <c r="A1" s="505" t="s">
        <v>306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74" t="s">
        <v>77</v>
      </c>
    </row>
    <row r="2" spans="1:18" ht="36.75" customHeight="1" x14ac:dyDescent="0.15">
      <c r="A2" s="17"/>
      <c r="B2" s="12"/>
      <c r="C2" s="30" t="s">
        <v>50</v>
      </c>
      <c r="D2" s="506" t="s">
        <v>82</v>
      </c>
      <c r="E2" s="506" t="s">
        <v>53</v>
      </c>
      <c r="F2" s="512" t="s">
        <v>206</v>
      </c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4"/>
    </row>
    <row r="3" spans="1:18" ht="36.75" customHeight="1" x14ac:dyDescent="0.15">
      <c r="A3" s="18"/>
      <c r="B3" s="13"/>
      <c r="C3" s="13"/>
      <c r="D3" s="507"/>
      <c r="E3" s="507"/>
      <c r="F3" s="502" t="s">
        <v>0</v>
      </c>
      <c r="G3" s="481"/>
      <c r="H3" s="502" t="s">
        <v>1</v>
      </c>
      <c r="I3" s="503"/>
      <c r="J3" s="503"/>
      <c r="K3" s="481"/>
      <c r="L3" s="37"/>
      <c r="M3" s="510" t="s">
        <v>164</v>
      </c>
      <c r="N3" s="485" t="s">
        <v>170</v>
      </c>
      <c r="O3" s="485" t="s">
        <v>148</v>
      </c>
      <c r="P3" s="485" t="s">
        <v>149</v>
      </c>
      <c r="Q3" s="8"/>
      <c r="R3" s="39"/>
    </row>
    <row r="4" spans="1:18" ht="36.75" customHeight="1" x14ac:dyDescent="0.15">
      <c r="A4" s="26" t="s">
        <v>56</v>
      </c>
      <c r="B4" s="14"/>
      <c r="C4" s="14"/>
      <c r="D4" s="508"/>
      <c r="E4" s="508"/>
      <c r="F4" s="38" t="s">
        <v>2</v>
      </c>
      <c r="G4" s="38" t="s">
        <v>3</v>
      </c>
      <c r="H4" s="38" t="s">
        <v>2</v>
      </c>
      <c r="I4" s="151" t="s">
        <v>164</v>
      </c>
      <c r="J4" s="73" t="s">
        <v>3</v>
      </c>
      <c r="K4" s="151" t="s">
        <v>164</v>
      </c>
      <c r="L4" s="62" t="s">
        <v>4</v>
      </c>
      <c r="M4" s="511"/>
      <c r="N4" s="515"/>
      <c r="O4" s="515"/>
      <c r="P4" s="515"/>
      <c r="Q4" s="15" t="s">
        <v>5</v>
      </c>
      <c r="R4" s="28" t="s">
        <v>6</v>
      </c>
    </row>
    <row r="5" spans="1:18" ht="36" customHeight="1" x14ac:dyDescent="0.15">
      <c r="A5" s="455" t="s">
        <v>127</v>
      </c>
      <c r="B5" s="456"/>
      <c r="C5" s="456"/>
      <c r="D5" s="136">
        <v>18</v>
      </c>
      <c r="E5" s="136">
        <v>28</v>
      </c>
      <c r="F5" s="123">
        <v>972</v>
      </c>
      <c r="G5" s="123">
        <v>157</v>
      </c>
      <c r="H5" s="123">
        <v>1034</v>
      </c>
      <c r="I5" s="123">
        <v>10</v>
      </c>
      <c r="J5" s="123">
        <v>236</v>
      </c>
      <c r="K5" s="123">
        <v>1</v>
      </c>
      <c r="L5" s="110">
        <f>SUM(F5+G5+H5+J5)</f>
        <v>2399</v>
      </c>
      <c r="M5" s="124">
        <f>SUM(I5+K5)</f>
        <v>11</v>
      </c>
      <c r="N5" s="423">
        <v>2396</v>
      </c>
      <c r="O5" s="401">
        <v>3</v>
      </c>
      <c r="P5" s="123">
        <v>726</v>
      </c>
      <c r="Q5" s="123">
        <v>2626</v>
      </c>
      <c r="R5" s="125">
        <f t="shared" ref="R5:R26" si="0">L5/Q5*100</f>
        <v>91.355674028941365</v>
      </c>
    </row>
    <row r="6" spans="1:18" ht="36" customHeight="1" x14ac:dyDescent="0.15">
      <c r="A6" s="455" t="s">
        <v>7</v>
      </c>
      <c r="B6" s="479"/>
      <c r="C6" s="479"/>
      <c r="D6" s="136">
        <v>18</v>
      </c>
      <c r="E6" s="136">
        <v>30</v>
      </c>
      <c r="F6" s="123">
        <v>163</v>
      </c>
      <c r="G6" s="123">
        <v>42</v>
      </c>
      <c r="H6" s="123">
        <v>1009</v>
      </c>
      <c r="I6" s="123">
        <v>7</v>
      </c>
      <c r="J6" s="123">
        <v>322</v>
      </c>
      <c r="K6" s="123">
        <v>3</v>
      </c>
      <c r="L6" s="110">
        <f t="shared" ref="L6:L26" si="1">SUM(F6+G6+H6+J6)</f>
        <v>1536</v>
      </c>
      <c r="M6" s="124">
        <f t="shared" ref="M6:M26" si="2">SUM(I6+K6)</f>
        <v>10</v>
      </c>
      <c r="N6" s="124">
        <v>1427</v>
      </c>
      <c r="O6" s="123">
        <v>109</v>
      </c>
      <c r="P6" s="123">
        <v>370</v>
      </c>
      <c r="Q6" s="123">
        <v>1871</v>
      </c>
      <c r="R6" s="125">
        <f t="shared" si="0"/>
        <v>82.095136290753615</v>
      </c>
    </row>
    <row r="7" spans="1:18" ht="36" customHeight="1" x14ac:dyDescent="0.15">
      <c r="A7" s="455" t="s">
        <v>8</v>
      </c>
      <c r="B7" s="456"/>
      <c r="C7" s="456"/>
      <c r="D7" s="136">
        <v>27</v>
      </c>
      <c r="E7" s="136">
        <v>29</v>
      </c>
      <c r="F7" s="123">
        <v>769</v>
      </c>
      <c r="G7" s="123">
        <v>158</v>
      </c>
      <c r="H7" s="123">
        <v>3356</v>
      </c>
      <c r="I7" s="123">
        <v>23</v>
      </c>
      <c r="J7" s="123">
        <v>688</v>
      </c>
      <c r="K7" s="123">
        <v>1</v>
      </c>
      <c r="L7" s="110">
        <f t="shared" si="1"/>
        <v>4971</v>
      </c>
      <c r="M7" s="124">
        <f t="shared" si="2"/>
        <v>24</v>
      </c>
      <c r="N7" s="124">
        <v>3753</v>
      </c>
      <c r="O7" s="123">
        <v>0</v>
      </c>
      <c r="P7" s="123">
        <v>1237</v>
      </c>
      <c r="Q7" s="123">
        <v>4481</v>
      </c>
      <c r="R7" s="125">
        <f t="shared" si="0"/>
        <v>110.93505913858515</v>
      </c>
    </row>
    <row r="8" spans="1:18" ht="36" customHeight="1" x14ac:dyDescent="0.15">
      <c r="A8" s="504" t="s">
        <v>116</v>
      </c>
      <c r="B8" s="456"/>
      <c r="C8" s="456"/>
      <c r="D8" s="136">
        <v>18</v>
      </c>
      <c r="E8" s="136">
        <v>30</v>
      </c>
      <c r="F8" s="123">
        <v>409</v>
      </c>
      <c r="G8" s="123">
        <v>32</v>
      </c>
      <c r="H8" s="123">
        <v>358</v>
      </c>
      <c r="I8" s="123">
        <v>11</v>
      </c>
      <c r="J8" s="123">
        <v>153</v>
      </c>
      <c r="K8" s="123">
        <v>13</v>
      </c>
      <c r="L8" s="110">
        <f t="shared" si="1"/>
        <v>952</v>
      </c>
      <c r="M8" s="124">
        <f t="shared" si="2"/>
        <v>24</v>
      </c>
      <c r="N8" s="124">
        <v>874</v>
      </c>
      <c r="O8" s="123">
        <v>78</v>
      </c>
      <c r="P8" s="123">
        <v>423</v>
      </c>
      <c r="Q8" s="123">
        <v>998</v>
      </c>
      <c r="R8" s="125">
        <f t="shared" si="0"/>
        <v>95.390781563126254</v>
      </c>
    </row>
    <row r="9" spans="1:18" ht="36" customHeight="1" x14ac:dyDescent="0.15">
      <c r="A9" s="455" t="s">
        <v>134</v>
      </c>
      <c r="B9" s="456"/>
      <c r="C9" s="456"/>
      <c r="D9" s="136">
        <v>27</v>
      </c>
      <c r="E9" s="136">
        <v>29</v>
      </c>
      <c r="F9" s="123">
        <v>1005</v>
      </c>
      <c r="G9" s="123">
        <v>108</v>
      </c>
      <c r="H9" s="123">
        <v>3528</v>
      </c>
      <c r="I9" s="123">
        <v>29</v>
      </c>
      <c r="J9" s="123">
        <v>740</v>
      </c>
      <c r="K9" s="123">
        <v>18</v>
      </c>
      <c r="L9" s="110">
        <f t="shared" si="1"/>
        <v>5381</v>
      </c>
      <c r="M9" s="124">
        <f t="shared" si="2"/>
        <v>47</v>
      </c>
      <c r="N9" s="124">
        <v>5279</v>
      </c>
      <c r="O9" s="123">
        <v>102</v>
      </c>
      <c r="P9" s="123">
        <v>1351</v>
      </c>
      <c r="Q9" s="123">
        <v>5645</v>
      </c>
      <c r="R9" s="125">
        <f t="shared" si="0"/>
        <v>95.323294951284325</v>
      </c>
    </row>
    <row r="10" spans="1:18" ht="36" customHeight="1" x14ac:dyDescent="0.15">
      <c r="A10" s="455" t="s">
        <v>200</v>
      </c>
      <c r="B10" s="456"/>
      <c r="C10" s="456"/>
      <c r="D10" s="136">
        <v>18</v>
      </c>
      <c r="E10" s="136">
        <v>29</v>
      </c>
      <c r="F10" s="123">
        <v>317</v>
      </c>
      <c r="G10" s="123">
        <v>32</v>
      </c>
      <c r="H10" s="123">
        <v>2102</v>
      </c>
      <c r="I10" s="123">
        <v>25</v>
      </c>
      <c r="J10" s="123">
        <v>327</v>
      </c>
      <c r="K10" s="123">
        <v>28</v>
      </c>
      <c r="L10" s="110">
        <f>SUM(F10+G10+H10+J10)</f>
        <v>2778</v>
      </c>
      <c r="M10" s="124">
        <f>SUM(I10+K10)</f>
        <v>53</v>
      </c>
      <c r="N10" s="124">
        <v>2778</v>
      </c>
      <c r="O10" s="123">
        <v>0</v>
      </c>
      <c r="P10" s="123">
        <v>703</v>
      </c>
      <c r="Q10" s="123">
        <v>2983</v>
      </c>
      <c r="R10" s="125">
        <f>L10/Q10*100</f>
        <v>93.127723768018782</v>
      </c>
    </row>
    <row r="11" spans="1:18" ht="36" customHeight="1" x14ac:dyDescent="0.15">
      <c r="A11" s="455" t="s">
        <v>9</v>
      </c>
      <c r="B11" s="456"/>
      <c r="C11" s="456"/>
      <c r="D11" s="136">
        <v>18</v>
      </c>
      <c r="E11" s="136">
        <v>29</v>
      </c>
      <c r="F11" s="123">
        <v>399</v>
      </c>
      <c r="G11" s="123">
        <v>77</v>
      </c>
      <c r="H11" s="123">
        <v>2608</v>
      </c>
      <c r="I11" s="123">
        <v>0</v>
      </c>
      <c r="J11" s="123">
        <v>658</v>
      </c>
      <c r="K11" s="123">
        <v>0</v>
      </c>
      <c r="L11" s="110">
        <f t="shared" si="1"/>
        <v>3742</v>
      </c>
      <c r="M11" s="124">
        <f t="shared" si="2"/>
        <v>0</v>
      </c>
      <c r="N11" s="124">
        <v>3742</v>
      </c>
      <c r="O11" s="123">
        <v>0</v>
      </c>
      <c r="P11" s="123">
        <v>1123</v>
      </c>
      <c r="Q11" s="123">
        <v>3756</v>
      </c>
      <c r="R11" s="125">
        <f t="shared" si="0"/>
        <v>99.627263045793399</v>
      </c>
    </row>
    <row r="12" spans="1:18" ht="36" customHeight="1" x14ac:dyDescent="0.15">
      <c r="A12" s="455" t="s">
        <v>10</v>
      </c>
      <c r="B12" s="456"/>
      <c r="C12" s="456"/>
      <c r="D12" s="136">
        <v>36</v>
      </c>
      <c r="E12" s="136">
        <v>28</v>
      </c>
      <c r="F12" s="123">
        <v>881</v>
      </c>
      <c r="G12" s="123">
        <v>141</v>
      </c>
      <c r="H12" s="123">
        <v>1043</v>
      </c>
      <c r="I12" s="123">
        <v>3</v>
      </c>
      <c r="J12" s="123">
        <v>258</v>
      </c>
      <c r="K12" s="123">
        <v>0</v>
      </c>
      <c r="L12" s="110">
        <f t="shared" si="1"/>
        <v>2323</v>
      </c>
      <c r="M12" s="124">
        <f t="shared" si="2"/>
        <v>3</v>
      </c>
      <c r="N12" s="124">
        <v>2323</v>
      </c>
      <c r="O12" s="123">
        <v>0</v>
      </c>
      <c r="P12" s="123">
        <v>686</v>
      </c>
      <c r="Q12" s="123">
        <v>2612</v>
      </c>
      <c r="R12" s="125">
        <f t="shared" si="0"/>
        <v>88.935681470137823</v>
      </c>
    </row>
    <row r="13" spans="1:18" ht="36" customHeight="1" x14ac:dyDescent="0.15">
      <c r="A13" s="455" t="s">
        <v>11</v>
      </c>
      <c r="B13" s="456"/>
      <c r="C13" s="456"/>
      <c r="D13" s="136">
        <v>36</v>
      </c>
      <c r="E13" s="136">
        <v>30</v>
      </c>
      <c r="F13" s="123">
        <v>0</v>
      </c>
      <c r="G13" s="123">
        <v>0</v>
      </c>
      <c r="H13" s="123">
        <v>3133</v>
      </c>
      <c r="I13" s="123">
        <v>99</v>
      </c>
      <c r="J13" s="123">
        <v>1311</v>
      </c>
      <c r="K13" s="123">
        <v>46</v>
      </c>
      <c r="L13" s="110">
        <f t="shared" si="1"/>
        <v>4444</v>
      </c>
      <c r="M13" s="124">
        <f t="shared" si="2"/>
        <v>145</v>
      </c>
      <c r="N13" s="124">
        <v>1761</v>
      </c>
      <c r="O13" s="123">
        <v>70</v>
      </c>
      <c r="P13" s="123">
        <v>432</v>
      </c>
      <c r="Q13" s="123">
        <v>4402</v>
      </c>
      <c r="R13" s="125">
        <f t="shared" si="0"/>
        <v>100.95411176737848</v>
      </c>
    </row>
    <row r="14" spans="1:18" ht="36" customHeight="1" x14ac:dyDescent="0.15">
      <c r="A14" s="455" t="s">
        <v>87</v>
      </c>
      <c r="B14" s="456"/>
      <c r="C14" s="456"/>
      <c r="D14" s="136">
        <v>36</v>
      </c>
      <c r="E14" s="136">
        <v>29</v>
      </c>
      <c r="F14" s="123">
        <v>1855</v>
      </c>
      <c r="G14" s="123">
        <v>221</v>
      </c>
      <c r="H14" s="123">
        <v>3571</v>
      </c>
      <c r="I14" s="123">
        <v>13</v>
      </c>
      <c r="J14" s="123">
        <v>792</v>
      </c>
      <c r="K14" s="123">
        <v>0</v>
      </c>
      <c r="L14" s="110">
        <f t="shared" si="1"/>
        <v>6439</v>
      </c>
      <c r="M14" s="124">
        <f t="shared" si="2"/>
        <v>13</v>
      </c>
      <c r="N14" s="124">
        <v>6313</v>
      </c>
      <c r="O14" s="123">
        <v>29</v>
      </c>
      <c r="P14" s="123">
        <v>2183</v>
      </c>
      <c r="Q14" s="123">
        <v>6516</v>
      </c>
      <c r="R14" s="125">
        <f t="shared" si="0"/>
        <v>98.818293431553101</v>
      </c>
    </row>
    <row r="15" spans="1:18" ht="36" customHeight="1" x14ac:dyDescent="0.15">
      <c r="A15" s="504" t="s">
        <v>57</v>
      </c>
      <c r="B15" s="456"/>
      <c r="C15" s="456"/>
      <c r="D15" s="136">
        <v>18</v>
      </c>
      <c r="E15" s="136">
        <v>29</v>
      </c>
      <c r="F15" s="123">
        <v>287</v>
      </c>
      <c r="G15" s="123">
        <v>35</v>
      </c>
      <c r="H15" s="123">
        <v>2528</v>
      </c>
      <c r="I15" s="123">
        <v>0</v>
      </c>
      <c r="J15" s="123">
        <v>548</v>
      </c>
      <c r="K15" s="123">
        <v>0</v>
      </c>
      <c r="L15" s="110">
        <f t="shared" si="1"/>
        <v>3398</v>
      </c>
      <c r="M15" s="124">
        <f t="shared" si="2"/>
        <v>0</v>
      </c>
      <c r="N15" s="124">
        <v>3260</v>
      </c>
      <c r="O15" s="123">
        <v>45</v>
      </c>
      <c r="P15" s="123">
        <v>777</v>
      </c>
      <c r="Q15" s="123">
        <v>3221</v>
      </c>
      <c r="R15" s="125">
        <f t="shared" si="0"/>
        <v>105.49518782986651</v>
      </c>
    </row>
    <row r="16" spans="1:18" ht="36" customHeight="1" x14ac:dyDescent="0.15">
      <c r="A16" s="504" t="s">
        <v>58</v>
      </c>
      <c r="B16" s="456"/>
      <c r="C16" s="456"/>
      <c r="D16" s="136">
        <v>18</v>
      </c>
      <c r="E16" s="136">
        <v>30</v>
      </c>
      <c r="F16" s="123">
        <v>259</v>
      </c>
      <c r="G16" s="123">
        <v>43</v>
      </c>
      <c r="H16" s="123">
        <v>1098</v>
      </c>
      <c r="I16" s="123">
        <v>20</v>
      </c>
      <c r="J16" s="123">
        <v>202</v>
      </c>
      <c r="K16" s="123">
        <v>3</v>
      </c>
      <c r="L16" s="110">
        <f t="shared" si="1"/>
        <v>1602</v>
      </c>
      <c r="M16" s="124">
        <f t="shared" si="2"/>
        <v>23</v>
      </c>
      <c r="N16" s="124">
        <v>0</v>
      </c>
      <c r="O16" s="123">
        <v>0</v>
      </c>
      <c r="P16" s="123">
        <v>244</v>
      </c>
      <c r="Q16" s="123">
        <v>1866</v>
      </c>
      <c r="R16" s="125">
        <f t="shared" si="0"/>
        <v>85.852090032154337</v>
      </c>
    </row>
    <row r="17" spans="1:20" ht="36" customHeight="1" x14ac:dyDescent="0.15">
      <c r="A17" s="504" t="s">
        <v>86</v>
      </c>
      <c r="B17" s="456"/>
      <c r="C17" s="456"/>
      <c r="D17" s="136">
        <v>18</v>
      </c>
      <c r="E17" s="136">
        <v>29</v>
      </c>
      <c r="F17" s="123">
        <v>30</v>
      </c>
      <c r="G17" s="123">
        <v>14</v>
      </c>
      <c r="H17" s="123">
        <v>2482</v>
      </c>
      <c r="I17" s="123">
        <v>6</v>
      </c>
      <c r="J17" s="123">
        <v>753</v>
      </c>
      <c r="K17" s="123">
        <v>12</v>
      </c>
      <c r="L17" s="110">
        <f t="shared" si="1"/>
        <v>3279</v>
      </c>
      <c r="M17" s="124">
        <f t="shared" si="2"/>
        <v>18</v>
      </c>
      <c r="N17" s="124">
        <v>3181</v>
      </c>
      <c r="O17" s="123">
        <v>75</v>
      </c>
      <c r="P17" s="123">
        <v>1267</v>
      </c>
      <c r="Q17" s="123">
        <v>3298</v>
      </c>
      <c r="R17" s="125">
        <f>L17/Q17*100</f>
        <v>99.423893268647674</v>
      </c>
    </row>
    <row r="18" spans="1:20" ht="36" customHeight="1" x14ac:dyDescent="0.15">
      <c r="A18" s="504" t="s">
        <v>65</v>
      </c>
      <c r="B18" s="456"/>
      <c r="C18" s="456"/>
      <c r="D18" s="136">
        <v>18</v>
      </c>
      <c r="E18" s="136">
        <v>30</v>
      </c>
      <c r="F18" s="123">
        <v>487</v>
      </c>
      <c r="G18" s="123">
        <v>132</v>
      </c>
      <c r="H18" s="123">
        <v>1376</v>
      </c>
      <c r="I18" s="123">
        <v>29</v>
      </c>
      <c r="J18" s="123">
        <v>533</v>
      </c>
      <c r="K18" s="123">
        <v>7</v>
      </c>
      <c r="L18" s="110">
        <f t="shared" si="1"/>
        <v>2528</v>
      </c>
      <c r="M18" s="124">
        <f t="shared" si="2"/>
        <v>36</v>
      </c>
      <c r="N18" s="124">
        <v>2290</v>
      </c>
      <c r="O18" s="123">
        <v>173</v>
      </c>
      <c r="P18" s="123">
        <v>776</v>
      </c>
      <c r="Q18" s="123">
        <v>2543</v>
      </c>
      <c r="R18" s="125">
        <f t="shared" si="0"/>
        <v>99.410145497443963</v>
      </c>
    </row>
    <row r="19" spans="1:20" ht="36" customHeight="1" x14ac:dyDescent="0.15">
      <c r="A19" s="455" t="s">
        <v>12</v>
      </c>
      <c r="B19" s="456"/>
      <c r="C19" s="456"/>
      <c r="D19" s="136">
        <v>18</v>
      </c>
      <c r="E19" s="136">
        <v>30</v>
      </c>
      <c r="F19" s="123">
        <v>957</v>
      </c>
      <c r="G19" s="123">
        <v>100</v>
      </c>
      <c r="H19" s="123">
        <v>1992</v>
      </c>
      <c r="I19" s="123">
        <v>0</v>
      </c>
      <c r="J19" s="123">
        <v>297</v>
      </c>
      <c r="K19" s="123">
        <v>0</v>
      </c>
      <c r="L19" s="110">
        <f t="shared" si="1"/>
        <v>3346</v>
      </c>
      <c r="M19" s="124">
        <f t="shared" si="2"/>
        <v>0</v>
      </c>
      <c r="N19" s="124">
        <v>2423</v>
      </c>
      <c r="O19" s="123">
        <v>127</v>
      </c>
      <c r="P19" s="123">
        <v>796</v>
      </c>
      <c r="Q19" s="123">
        <v>2917</v>
      </c>
      <c r="R19" s="125">
        <f t="shared" si="0"/>
        <v>114.70689064106958</v>
      </c>
    </row>
    <row r="20" spans="1:20" ht="36" customHeight="1" x14ac:dyDescent="0.15">
      <c r="A20" s="504" t="s">
        <v>202</v>
      </c>
      <c r="B20" s="456"/>
      <c r="C20" s="456"/>
      <c r="D20" s="136">
        <v>36</v>
      </c>
      <c r="E20" s="136">
        <v>29</v>
      </c>
      <c r="F20" s="123">
        <v>978</v>
      </c>
      <c r="G20" s="123">
        <v>172</v>
      </c>
      <c r="H20" s="123">
        <v>5280</v>
      </c>
      <c r="I20" s="123">
        <v>14</v>
      </c>
      <c r="J20" s="123">
        <v>906</v>
      </c>
      <c r="K20" s="123">
        <v>1</v>
      </c>
      <c r="L20" s="110">
        <f t="shared" si="1"/>
        <v>7336</v>
      </c>
      <c r="M20" s="124">
        <f t="shared" si="2"/>
        <v>15</v>
      </c>
      <c r="N20" s="124">
        <v>7296</v>
      </c>
      <c r="O20" s="123">
        <v>20</v>
      </c>
      <c r="P20" s="123">
        <v>2155</v>
      </c>
      <c r="Q20" s="123">
        <v>7031</v>
      </c>
      <c r="R20" s="125">
        <f>L20/Q20*100</f>
        <v>104.33793201536055</v>
      </c>
    </row>
    <row r="21" spans="1:20" ht="36" customHeight="1" x14ac:dyDescent="0.15">
      <c r="A21" s="455" t="s">
        <v>13</v>
      </c>
      <c r="B21" s="456"/>
      <c r="C21" s="456"/>
      <c r="D21" s="136">
        <v>18</v>
      </c>
      <c r="E21" s="136">
        <v>30</v>
      </c>
      <c r="F21" s="123">
        <v>91</v>
      </c>
      <c r="G21" s="123">
        <v>3</v>
      </c>
      <c r="H21" s="123">
        <v>2139</v>
      </c>
      <c r="I21" s="123">
        <v>26</v>
      </c>
      <c r="J21" s="123">
        <v>432</v>
      </c>
      <c r="K21" s="123">
        <v>13</v>
      </c>
      <c r="L21" s="110">
        <f t="shared" si="1"/>
        <v>2665</v>
      </c>
      <c r="M21" s="124">
        <f t="shared" si="2"/>
        <v>39</v>
      </c>
      <c r="N21" s="124">
        <v>2294</v>
      </c>
      <c r="O21" s="123">
        <v>0</v>
      </c>
      <c r="P21" s="123">
        <v>514</v>
      </c>
      <c r="Q21" s="123">
        <v>2573</v>
      </c>
      <c r="R21" s="125">
        <f t="shared" si="0"/>
        <v>103.57559269335405</v>
      </c>
    </row>
    <row r="22" spans="1:20" ht="36" customHeight="1" x14ac:dyDescent="0.15">
      <c r="A22" s="455" t="s">
        <v>166</v>
      </c>
      <c r="B22" s="456"/>
      <c r="C22" s="456"/>
      <c r="D22" s="136">
        <v>18</v>
      </c>
      <c r="E22" s="136">
        <v>30</v>
      </c>
      <c r="F22" s="123">
        <v>0</v>
      </c>
      <c r="G22" s="123">
        <v>0</v>
      </c>
      <c r="H22" s="123">
        <v>1860</v>
      </c>
      <c r="I22" s="123">
        <v>0</v>
      </c>
      <c r="J22" s="123">
        <v>678</v>
      </c>
      <c r="K22" s="123">
        <v>0</v>
      </c>
      <c r="L22" s="110">
        <f>SUM(F22+G22+H22+J22)</f>
        <v>2538</v>
      </c>
      <c r="M22" s="124">
        <f t="shared" si="2"/>
        <v>0</v>
      </c>
      <c r="N22" s="124">
        <v>2476</v>
      </c>
      <c r="O22" s="123">
        <v>62</v>
      </c>
      <c r="P22" s="123">
        <v>633</v>
      </c>
      <c r="Q22" s="123">
        <v>2745</v>
      </c>
      <c r="R22" s="125">
        <f t="shared" si="0"/>
        <v>92.459016393442624</v>
      </c>
    </row>
    <row r="23" spans="1:20" ht="36" customHeight="1" x14ac:dyDescent="0.15">
      <c r="A23" s="504" t="s">
        <v>211</v>
      </c>
      <c r="B23" s="456"/>
      <c r="C23" s="456"/>
      <c r="D23" s="136">
        <v>27</v>
      </c>
      <c r="E23" s="136">
        <v>29</v>
      </c>
      <c r="F23" s="123">
        <v>917</v>
      </c>
      <c r="G23" s="123">
        <v>220</v>
      </c>
      <c r="H23" s="123">
        <v>3455</v>
      </c>
      <c r="I23" s="123">
        <v>0</v>
      </c>
      <c r="J23" s="123">
        <v>647</v>
      </c>
      <c r="K23" s="123">
        <v>0</v>
      </c>
      <c r="L23" s="110">
        <f>SUM(F23+G23+H23+J23)</f>
        <v>5239</v>
      </c>
      <c r="M23" s="124">
        <f>SUM(I23+K23)</f>
        <v>0</v>
      </c>
      <c r="N23" s="124">
        <v>5129</v>
      </c>
      <c r="O23" s="123">
        <v>110</v>
      </c>
      <c r="P23" s="123">
        <v>1115</v>
      </c>
      <c r="Q23" s="123">
        <v>5371</v>
      </c>
      <c r="R23" s="125">
        <f>L23/Q23*100</f>
        <v>97.542357102960338</v>
      </c>
    </row>
    <row r="24" spans="1:20" ht="36" customHeight="1" x14ac:dyDescent="0.15">
      <c r="A24" s="455" t="s">
        <v>55</v>
      </c>
      <c r="B24" s="456"/>
      <c r="C24" s="456"/>
      <c r="D24" s="136">
        <v>18</v>
      </c>
      <c r="E24" s="136">
        <v>29</v>
      </c>
      <c r="F24" s="123">
        <v>1198</v>
      </c>
      <c r="G24" s="123">
        <v>231</v>
      </c>
      <c r="H24" s="123">
        <v>1698</v>
      </c>
      <c r="I24" s="123">
        <v>0</v>
      </c>
      <c r="J24" s="123">
        <v>287</v>
      </c>
      <c r="K24" s="123">
        <v>0</v>
      </c>
      <c r="L24" s="110">
        <f>SUM(F24+G24+H24+J24)</f>
        <v>3414</v>
      </c>
      <c r="M24" s="124">
        <f t="shared" si="2"/>
        <v>0</v>
      </c>
      <c r="N24" s="124">
        <v>3289</v>
      </c>
      <c r="O24" s="123">
        <v>0</v>
      </c>
      <c r="P24" s="123">
        <v>903</v>
      </c>
      <c r="Q24" s="123">
        <v>3238</v>
      </c>
      <c r="R24" s="125">
        <f t="shared" si="0"/>
        <v>105.4354539839407</v>
      </c>
    </row>
    <row r="25" spans="1:20" ht="36" customHeight="1" x14ac:dyDescent="0.15">
      <c r="A25" s="504" t="s">
        <v>271</v>
      </c>
      <c r="B25" s="456"/>
      <c r="C25" s="456"/>
      <c r="D25" s="136">
        <v>18</v>
      </c>
      <c r="E25" s="136">
        <v>29</v>
      </c>
      <c r="F25" s="123">
        <v>367</v>
      </c>
      <c r="G25" s="123">
        <v>66</v>
      </c>
      <c r="H25" s="123">
        <v>1464</v>
      </c>
      <c r="I25" s="123">
        <v>0</v>
      </c>
      <c r="J25" s="123">
        <v>509</v>
      </c>
      <c r="K25" s="123">
        <v>0</v>
      </c>
      <c r="L25" s="110">
        <f>SUM(F25+G25+H25+J25)</f>
        <v>2406</v>
      </c>
      <c r="M25" s="124">
        <f>SUM(I25+K25)</f>
        <v>0</v>
      </c>
      <c r="N25" s="124">
        <v>2348</v>
      </c>
      <c r="O25" s="123">
        <v>58</v>
      </c>
      <c r="P25" s="123">
        <v>412</v>
      </c>
      <c r="Q25" s="123">
        <v>2539</v>
      </c>
      <c r="R25" s="125">
        <f>L25/Q25*100</f>
        <v>94.761717211500596</v>
      </c>
    </row>
    <row r="26" spans="1:20" ht="36" customHeight="1" x14ac:dyDescent="0.15">
      <c r="A26" s="504" t="s">
        <v>119</v>
      </c>
      <c r="B26" s="456"/>
      <c r="C26" s="456"/>
      <c r="D26" s="136">
        <v>18</v>
      </c>
      <c r="E26" s="136">
        <v>30</v>
      </c>
      <c r="F26" s="123">
        <v>417</v>
      </c>
      <c r="G26" s="123">
        <v>110</v>
      </c>
      <c r="H26" s="123">
        <v>1496</v>
      </c>
      <c r="I26" s="123">
        <v>1</v>
      </c>
      <c r="J26" s="123">
        <v>426</v>
      </c>
      <c r="K26" s="123">
        <v>1</v>
      </c>
      <c r="L26" s="110">
        <f t="shared" si="1"/>
        <v>2449</v>
      </c>
      <c r="M26" s="124">
        <f t="shared" si="2"/>
        <v>2</v>
      </c>
      <c r="N26" s="124">
        <v>2405</v>
      </c>
      <c r="O26" s="123">
        <v>44</v>
      </c>
      <c r="P26" s="123">
        <v>784</v>
      </c>
      <c r="Q26" s="123">
        <v>2486</v>
      </c>
      <c r="R26" s="125">
        <f t="shared" si="0"/>
        <v>98.511665325824609</v>
      </c>
    </row>
    <row r="27" spans="1:20" ht="36" customHeight="1" x14ac:dyDescent="0.15">
      <c r="A27" s="521" t="s">
        <v>282</v>
      </c>
      <c r="B27" s="495"/>
      <c r="C27" s="496"/>
      <c r="D27" s="137">
        <f t="shared" ref="D27:Q27" si="3">SUM(D5:D26)</f>
        <v>495</v>
      </c>
      <c r="E27" s="137">
        <f t="shared" si="3"/>
        <v>645</v>
      </c>
      <c r="F27" s="128">
        <f t="shared" si="3"/>
        <v>12758</v>
      </c>
      <c r="G27" s="128">
        <f t="shared" si="3"/>
        <v>2094</v>
      </c>
      <c r="H27" s="128">
        <f t="shared" si="3"/>
        <v>48610</v>
      </c>
      <c r="I27" s="128">
        <f t="shared" si="3"/>
        <v>316</v>
      </c>
      <c r="J27" s="128">
        <f t="shared" si="3"/>
        <v>11703</v>
      </c>
      <c r="K27" s="128">
        <f t="shared" si="3"/>
        <v>147</v>
      </c>
      <c r="L27" s="128">
        <f t="shared" si="3"/>
        <v>75165</v>
      </c>
      <c r="M27" s="128">
        <f t="shared" si="3"/>
        <v>463</v>
      </c>
      <c r="N27" s="128">
        <f t="shared" si="3"/>
        <v>67037</v>
      </c>
      <c r="O27" s="128">
        <f t="shared" si="3"/>
        <v>1105</v>
      </c>
      <c r="P27" s="128">
        <f t="shared" si="3"/>
        <v>19610</v>
      </c>
      <c r="Q27" s="163">
        <f t="shared" si="3"/>
        <v>75718</v>
      </c>
      <c r="R27" s="153">
        <f>L27/Q27*100</f>
        <v>99.269658469584513</v>
      </c>
    </row>
    <row r="28" spans="1:20" s="2" customFormat="1" ht="36" customHeight="1" x14ac:dyDescent="0.2">
      <c r="A28" s="529" t="s">
        <v>15</v>
      </c>
      <c r="B28" s="470"/>
      <c r="C28" s="530"/>
      <c r="D28" s="65"/>
      <c r="E28" s="65"/>
      <c r="F28" s="117">
        <f t="shared" ref="F28:K28" si="4">F27/$L$27*100</f>
        <v>16.973325350894701</v>
      </c>
      <c r="G28" s="117">
        <f t="shared" si="4"/>
        <v>2.785871083616045</v>
      </c>
      <c r="H28" s="117">
        <f t="shared" si="4"/>
        <v>64.67105700791592</v>
      </c>
      <c r="I28" s="117">
        <f t="shared" si="4"/>
        <v>0.42040843477682432</v>
      </c>
      <c r="J28" s="117">
        <f t="shared" si="4"/>
        <v>15.569746557573339</v>
      </c>
      <c r="K28" s="117">
        <f t="shared" si="4"/>
        <v>0.19556974655757337</v>
      </c>
      <c r="L28" s="185"/>
      <c r="M28" s="185"/>
      <c r="N28" s="185"/>
      <c r="O28" s="117"/>
      <c r="P28" s="117"/>
      <c r="Q28" s="135"/>
      <c r="R28" s="135"/>
    </row>
    <row r="29" spans="1:20" ht="36" customHeight="1" x14ac:dyDescent="0.2">
      <c r="A29" s="455" t="s">
        <v>16</v>
      </c>
      <c r="B29" s="456"/>
      <c r="C29" s="457"/>
      <c r="D29" s="65"/>
      <c r="E29" s="65"/>
      <c r="F29" s="117">
        <f>F27/22</f>
        <v>579.90909090909088</v>
      </c>
      <c r="G29" s="117">
        <f t="shared" ref="G29:P29" si="5">G27/22</f>
        <v>95.181818181818187</v>
      </c>
      <c r="H29" s="117">
        <f t="shared" si="5"/>
        <v>2209.5454545454545</v>
      </c>
      <c r="I29" s="117">
        <f t="shared" si="5"/>
        <v>14.363636363636363</v>
      </c>
      <c r="J29" s="117">
        <f t="shared" si="5"/>
        <v>531.9545454545455</v>
      </c>
      <c r="K29" s="117">
        <f t="shared" si="5"/>
        <v>6.6818181818181817</v>
      </c>
      <c r="L29" s="117">
        <f t="shared" si="5"/>
        <v>3416.590909090909</v>
      </c>
      <c r="M29" s="117">
        <f t="shared" si="5"/>
        <v>21.045454545454547</v>
      </c>
      <c r="N29" s="117">
        <f t="shared" si="5"/>
        <v>3047.1363636363635</v>
      </c>
      <c r="O29" s="117">
        <f t="shared" si="5"/>
        <v>50.227272727272727</v>
      </c>
      <c r="P29" s="117">
        <f t="shared" si="5"/>
        <v>891.36363636363637</v>
      </c>
      <c r="Q29" s="119"/>
      <c r="R29" s="135"/>
    </row>
    <row r="30" spans="1:20" ht="36" customHeight="1" x14ac:dyDescent="0.2">
      <c r="A30" s="455" t="s">
        <v>17</v>
      </c>
      <c r="B30" s="456"/>
      <c r="C30" s="457"/>
      <c r="D30" s="65"/>
      <c r="E30" s="65"/>
      <c r="F30" s="117">
        <f>F27/$D$27*18</f>
        <v>463.92727272727268</v>
      </c>
      <c r="G30" s="117">
        <f t="shared" ref="G30:O30" si="6">G27/$D$27*18</f>
        <v>76.145454545454555</v>
      </c>
      <c r="H30" s="117">
        <f t="shared" si="6"/>
        <v>1767.6363636363637</v>
      </c>
      <c r="I30" s="117">
        <f t="shared" si="6"/>
        <v>11.49090909090909</v>
      </c>
      <c r="J30" s="117">
        <f t="shared" si="6"/>
        <v>425.56363636363631</v>
      </c>
      <c r="K30" s="117">
        <f t="shared" si="6"/>
        <v>5.3454545454545457</v>
      </c>
      <c r="L30" s="117">
        <f t="shared" si="6"/>
        <v>2733.272727272727</v>
      </c>
      <c r="M30" s="117">
        <f t="shared" si="6"/>
        <v>16.836363636363636</v>
      </c>
      <c r="N30" s="117">
        <f t="shared" si="6"/>
        <v>2437.7090909090907</v>
      </c>
      <c r="O30" s="117">
        <f t="shared" si="6"/>
        <v>40.18181818181818</v>
      </c>
      <c r="P30" s="117">
        <f>P27/$D$27*18</f>
        <v>713.09090909090912</v>
      </c>
      <c r="Q30" s="117"/>
      <c r="R30" s="130"/>
    </row>
    <row r="31" spans="1:20" ht="36" customHeight="1" x14ac:dyDescent="0.15">
      <c r="A31" s="455" t="s">
        <v>263</v>
      </c>
      <c r="B31" s="456"/>
      <c r="C31" s="457"/>
      <c r="D31" s="337">
        <v>495</v>
      </c>
      <c r="E31" s="338">
        <v>650</v>
      </c>
      <c r="F31" s="339">
        <v>13190</v>
      </c>
      <c r="G31" s="339">
        <v>2044</v>
      </c>
      <c r="H31" s="339">
        <v>48847</v>
      </c>
      <c r="I31" s="340">
        <v>356</v>
      </c>
      <c r="J31" s="339">
        <v>11637</v>
      </c>
      <c r="K31" s="340">
        <v>232</v>
      </c>
      <c r="L31" s="300">
        <f>SUM(F31+G31+H31+J31)</f>
        <v>75718</v>
      </c>
      <c r="M31" s="300">
        <f>SUM(I31+K31)</f>
        <v>588</v>
      </c>
      <c r="N31" s="301">
        <v>68074</v>
      </c>
      <c r="O31" s="339">
        <v>996</v>
      </c>
      <c r="P31" s="340">
        <v>20468</v>
      </c>
      <c r="Q31" s="134"/>
      <c r="R31" s="135"/>
      <c r="T31" s="1" t="s">
        <v>74</v>
      </c>
    </row>
    <row r="32" spans="1:20" ht="33.75" customHeight="1" x14ac:dyDescent="0.15">
      <c r="A32" s="557" t="s">
        <v>72</v>
      </c>
      <c r="B32" s="557"/>
      <c r="C32" s="557"/>
      <c r="D32" s="557"/>
      <c r="E32" s="557"/>
      <c r="F32" s="557"/>
      <c r="G32" s="557"/>
      <c r="H32" s="557"/>
      <c r="I32" s="557"/>
      <c r="J32" s="557"/>
      <c r="K32" s="557"/>
      <c r="L32" s="557"/>
      <c r="M32" s="557"/>
      <c r="N32" s="557"/>
      <c r="O32" s="557"/>
      <c r="P32" s="557"/>
      <c r="Q32" s="557"/>
      <c r="R32" s="557"/>
    </row>
    <row r="33" spans="1:18" ht="40.5" customHeight="1" x14ac:dyDescent="0.15">
      <c r="A33" s="505" t="s">
        <v>307</v>
      </c>
      <c r="B33" s="505"/>
      <c r="C33" s="505"/>
      <c r="D33" s="505"/>
      <c r="E33" s="505"/>
      <c r="F33" s="505"/>
      <c r="G33" s="505"/>
      <c r="H33" s="505"/>
      <c r="I33" s="505"/>
      <c r="J33" s="505"/>
      <c r="K33" s="505"/>
      <c r="L33" s="505"/>
      <c r="M33" s="505"/>
      <c r="N33" s="505"/>
      <c r="O33" s="505"/>
      <c r="P33" s="505"/>
      <c r="Q33" s="505"/>
      <c r="R33" s="74" t="s">
        <v>77</v>
      </c>
    </row>
    <row r="34" spans="1:18" ht="40.5" customHeight="1" x14ac:dyDescent="0.15">
      <c r="A34" s="17"/>
      <c r="B34" s="12"/>
      <c r="C34" s="30" t="s">
        <v>50</v>
      </c>
      <c r="D34" s="506" t="s">
        <v>82</v>
      </c>
      <c r="E34" s="506" t="s">
        <v>53</v>
      </c>
      <c r="F34" s="512" t="s">
        <v>99</v>
      </c>
      <c r="G34" s="513"/>
      <c r="H34" s="513"/>
      <c r="I34" s="513"/>
      <c r="J34" s="513"/>
      <c r="K34" s="513"/>
      <c r="L34" s="513"/>
      <c r="M34" s="513"/>
      <c r="N34" s="513"/>
      <c r="O34" s="513"/>
      <c r="P34" s="513"/>
      <c r="Q34" s="513"/>
      <c r="R34" s="514"/>
    </row>
    <row r="35" spans="1:18" ht="40.5" customHeight="1" x14ac:dyDescent="0.15">
      <c r="A35" s="18"/>
      <c r="B35" s="13"/>
      <c r="C35" s="13"/>
      <c r="D35" s="507"/>
      <c r="E35" s="507"/>
      <c r="F35" s="502" t="s">
        <v>0</v>
      </c>
      <c r="G35" s="481"/>
      <c r="H35" s="502" t="s">
        <v>1</v>
      </c>
      <c r="I35" s="503"/>
      <c r="J35" s="503"/>
      <c r="K35" s="481"/>
      <c r="L35" s="37"/>
      <c r="M35" s="510" t="s">
        <v>164</v>
      </c>
      <c r="N35" s="485" t="s">
        <v>170</v>
      </c>
      <c r="O35" s="485" t="s">
        <v>148</v>
      </c>
      <c r="P35" s="485" t="s">
        <v>149</v>
      </c>
      <c r="Q35" s="8"/>
      <c r="R35" s="39"/>
    </row>
    <row r="36" spans="1:18" ht="40.5" customHeight="1" x14ac:dyDescent="0.15">
      <c r="A36" s="26" t="s">
        <v>56</v>
      </c>
      <c r="B36" s="14"/>
      <c r="C36" s="14"/>
      <c r="D36" s="508"/>
      <c r="E36" s="508"/>
      <c r="F36" s="38" t="s">
        <v>2</v>
      </c>
      <c r="G36" s="38" t="s">
        <v>3</v>
      </c>
      <c r="H36" s="38" t="s">
        <v>2</v>
      </c>
      <c r="I36" s="151" t="s">
        <v>164</v>
      </c>
      <c r="J36" s="73" t="s">
        <v>3</v>
      </c>
      <c r="K36" s="151" t="s">
        <v>164</v>
      </c>
      <c r="L36" s="62" t="s">
        <v>4</v>
      </c>
      <c r="M36" s="511"/>
      <c r="N36" s="515"/>
      <c r="O36" s="515"/>
      <c r="P36" s="515"/>
      <c r="Q36" s="15" t="s">
        <v>5</v>
      </c>
      <c r="R36" s="28" t="s">
        <v>6</v>
      </c>
    </row>
    <row r="37" spans="1:18" ht="40.5" customHeight="1" x14ac:dyDescent="0.15">
      <c r="A37" s="455" t="s">
        <v>20</v>
      </c>
      <c r="B37" s="479"/>
      <c r="C37" s="479"/>
      <c r="D37" s="136">
        <v>18</v>
      </c>
      <c r="E37" s="136">
        <v>29</v>
      </c>
      <c r="F37" s="123">
        <v>2185</v>
      </c>
      <c r="G37" s="123">
        <v>222</v>
      </c>
      <c r="H37" s="123">
        <v>2001</v>
      </c>
      <c r="I37" s="123">
        <v>13</v>
      </c>
      <c r="J37" s="123">
        <v>392</v>
      </c>
      <c r="K37" s="123">
        <v>1</v>
      </c>
      <c r="L37" s="110">
        <f t="shared" ref="L37:L50" si="7">SUM(F37+G37+H37+J37)</f>
        <v>4800</v>
      </c>
      <c r="M37" s="124">
        <f t="shared" ref="M37:M51" si="8">SUM(I37+K37)</f>
        <v>14</v>
      </c>
      <c r="N37" s="124">
        <v>4718</v>
      </c>
      <c r="O37" s="123">
        <v>81</v>
      </c>
      <c r="P37" s="123">
        <v>1632</v>
      </c>
      <c r="Q37" s="123">
        <v>4749</v>
      </c>
      <c r="R37" s="125">
        <f t="shared" ref="R37:R49" si="9">L37/Q37*100</f>
        <v>101.0739102969046</v>
      </c>
    </row>
    <row r="38" spans="1:18" ht="40.5" customHeight="1" x14ac:dyDescent="0.15">
      <c r="A38" s="455" t="s">
        <v>259</v>
      </c>
      <c r="B38" s="479"/>
      <c r="C38" s="528"/>
      <c r="D38" s="136">
        <v>18</v>
      </c>
      <c r="E38" s="136">
        <v>30</v>
      </c>
      <c r="F38" s="123">
        <v>1380</v>
      </c>
      <c r="G38" s="123">
        <v>254</v>
      </c>
      <c r="H38" s="123">
        <v>2379</v>
      </c>
      <c r="I38" s="123">
        <v>0</v>
      </c>
      <c r="J38" s="123">
        <v>585</v>
      </c>
      <c r="K38" s="123">
        <v>0</v>
      </c>
      <c r="L38" s="110">
        <f>SUM(F38+G38+H38+J38)</f>
        <v>4598</v>
      </c>
      <c r="M38" s="124">
        <f>SUM(I38+K38)</f>
        <v>0</v>
      </c>
      <c r="N38" s="124">
        <v>4311</v>
      </c>
      <c r="O38" s="123">
        <v>110</v>
      </c>
      <c r="P38" s="123">
        <v>1577</v>
      </c>
      <c r="Q38" s="123">
        <v>4432</v>
      </c>
      <c r="R38" s="125">
        <f>L38/Q38*100</f>
        <v>103.74548736462094</v>
      </c>
    </row>
    <row r="39" spans="1:18" ht="40.5" customHeight="1" x14ac:dyDescent="0.15">
      <c r="A39" s="504" t="s">
        <v>358</v>
      </c>
      <c r="B39" s="479"/>
      <c r="C39" s="479"/>
      <c r="D39" s="136">
        <v>36</v>
      </c>
      <c r="E39" s="136">
        <v>30</v>
      </c>
      <c r="F39" s="123">
        <v>209</v>
      </c>
      <c r="G39" s="123">
        <v>16</v>
      </c>
      <c r="H39" s="123">
        <v>3053</v>
      </c>
      <c r="I39" s="123">
        <v>101</v>
      </c>
      <c r="J39" s="123">
        <v>488</v>
      </c>
      <c r="K39" s="123">
        <v>26</v>
      </c>
      <c r="L39" s="110">
        <f>SUM(F39+G39+H39+J39)</f>
        <v>3766</v>
      </c>
      <c r="M39" s="124">
        <f>SUM(I39+K39)</f>
        <v>127</v>
      </c>
      <c r="N39" s="124">
        <v>1810</v>
      </c>
      <c r="O39" s="123">
        <v>13</v>
      </c>
      <c r="P39" s="123">
        <v>545</v>
      </c>
      <c r="Q39" s="123">
        <v>3691</v>
      </c>
      <c r="R39" s="125">
        <f>L39/Q39*100</f>
        <v>102.03196965591981</v>
      </c>
    </row>
    <row r="40" spans="1:18" ht="40.5" customHeight="1" x14ac:dyDescent="0.15">
      <c r="A40" s="504" t="s">
        <v>52</v>
      </c>
      <c r="B40" s="479"/>
      <c r="C40" s="479"/>
      <c r="D40" s="136">
        <v>18</v>
      </c>
      <c r="E40" s="136">
        <v>30</v>
      </c>
      <c r="F40" s="123">
        <v>880</v>
      </c>
      <c r="G40" s="123">
        <v>298</v>
      </c>
      <c r="H40" s="123">
        <v>2440</v>
      </c>
      <c r="I40" s="123">
        <v>263</v>
      </c>
      <c r="J40" s="123">
        <v>540</v>
      </c>
      <c r="K40" s="123">
        <v>96</v>
      </c>
      <c r="L40" s="110">
        <f t="shared" si="7"/>
        <v>4158</v>
      </c>
      <c r="M40" s="124">
        <f t="shared" si="8"/>
        <v>359</v>
      </c>
      <c r="N40" s="124">
        <v>3569</v>
      </c>
      <c r="O40" s="123">
        <v>0</v>
      </c>
      <c r="P40" s="123">
        <v>544</v>
      </c>
      <c r="Q40" s="123">
        <v>3859</v>
      </c>
      <c r="R40" s="125">
        <f t="shared" si="9"/>
        <v>107.7481212749417</v>
      </c>
    </row>
    <row r="41" spans="1:18" ht="40.5" customHeight="1" x14ac:dyDescent="0.15">
      <c r="A41" s="455" t="s">
        <v>21</v>
      </c>
      <c r="B41" s="479"/>
      <c r="C41" s="479"/>
      <c r="D41" s="136">
        <v>18</v>
      </c>
      <c r="E41" s="136">
        <v>22</v>
      </c>
      <c r="F41" s="123">
        <v>1513</v>
      </c>
      <c r="G41" s="123">
        <v>355</v>
      </c>
      <c r="H41" s="123">
        <v>1546</v>
      </c>
      <c r="I41" s="123">
        <v>124</v>
      </c>
      <c r="J41" s="123">
        <v>294</v>
      </c>
      <c r="K41" s="123">
        <v>43</v>
      </c>
      <c r="L41" s="110">
        <f t="shared" si="7"/>
        <v>3708</v>
      </c>
      <c r="M41" s="124">
        <f t="shared" si="8"/>
        <v>167</v>
      </c>
      <c r="N41" s="124">
        <v>0</v>
      </c>
      <c r="O41" s="123">
        <v>15</v>
      </c>
      <c r="P41" s="123">
        <v>431</v>
      </c>
      <c r="Q41" s="123">
        <v>4741</v>
      </c>
      <c r="R41" s="125">
        <f t="shared" si="9"/>
        <v>78.211347816916259</v>
      </c>
    </row>
    <row r="42" spans="1:18" ht="40.5" customHeight="1" x14ac:dyDescent="0.15">
      <c r="A42" s="455" t="s">
        <v>22</v>
      </c>
      <c r="B42" s="479"/>
      <c r="C42" s="479"/>
      <c r="D42" s="136">
        <v>18</v>
      </c>
      <c r="E42" s="136">
        <v>29</v>
      </c>
      <c r="F42" s="123">
        <v>105</v>
      </c>
      <c r="G42" s="123">
        <v>8</v>
      </c>
      <c r="H42" s="123">
        <v>1739</v>
      </c>
      <c r="I42" s="123">
        <v>0</v>
      </c>
      <c r="J42" s="123">
        <v>268</v>
      </c>
      <c r="K42" s="123">
        <v>0</v>
      </c>
      <c r="L42" s="110">
        <f t="shared" si="7"/>
        <v>2120</v>
      </c>
      <c r="M42" s="124">
        <f t="shared" si="8"/>
        <v>0</v>
      </c>
      <c r="N42" s="124">
        <v>2120</v>
      </c>
      <c r="O42" s="123">
        <v>0</v>
      </c>
      <c r="P42" s="123">
        <v>573</v>
      </c>
      <c r="Q42" s="123">
        <v>2313</v>
      </c>
      <c r="R42" s="125">
        <f t="shared" si="9"/>
        <v>91.655858192823175</v>
      </c>
    </row>
    <row r="43" spans="1:18" ht="40.5" customHeight="1" x14ac:dyDescent="0.15">
      <c r="A43" s="504" t="s">
        <v>147</v>
      </c>
      <c r="B43" s="479"/>
      <c r="C43" s="479"/>
      <c r="D43" s="136">
        <v>18</v>
      </c>
      <c r="E43" s="136">
        <v>29</v>
      </c>
      <c r="F43" s="123">
        <v>1620</v>
      </c>
      <c r="G43" s="123">
        <v>136</v>
      </c>
      <c r="H43" s="123">
        <v>1172</v>
      </c>
      <c r="I43" s="123">
        <v>6</v>
      </c>
      <c r="J43" s="123">
        <v>171</v>
      </c>
      <c r="K43" s="123">
        <v>0</v>
      </c>
      <c r="L43" s="110">
        <f t="shared" si="7"/>
        <v>3099</v>
      </c>
      <c r="M43" s="124">
        <f t="shared" si="8"/>
        <v>6</v>
      </c>
      <c r="N43" s="124">
        <v>3082</v>
      </c>
      <c r="O43" s="123">
        <v>17</v>
      </c>
      <c r="P43" s="123">
        <v>1060</v>
      </c>
      <c r="Q43" s="123">
        <v>3119</v>
      </c>
      <c r="R43" s="125">
        <f>L43/Q43*100</f>
        <v>99.358768836165439</v>
      </c>
    </row>
    <row r="44" spans="1:18" ht="40.5" customHeight="1" x14ac:dyDescent="0.15">
      <c r="A44" s="455" t="s">
        <v>23</v>
      </c>
      <c r="B44" s="479"/>
      <c r="C44" s="479"/>
      <c r="D44" s="136">
        <v>18</v>
      </c>
      <c r="E44" s="136">
        <v>30</v>
      </c>
      <c r="F44" s="123">
        <v>119</v>
      </c>
      <c r="G44" s="123">
        <v>6</v>
      </c>
      <c r="H44" s="123">
        <v>3160</v>
      </c>
      <c r="I44" s="123">
        <v>17</v>
      </c>
      <c r="J44" s="123">
        <v>434</v>
      </c>
      <c r="K44" s="123">
        <v>6</v>
      </c>
      <c r="L44" s="110">
        <f t="shared" si="7"/>
        <v>3719</v>
      </c>
      <c r="M44" s="124">
        <f t="shared" si="8"/>
        <v>23</v>
      </c>
      <c r="N44" s="124">
        <v>2811</v>
      </c>
      <c r="O44" s="123">
        <v>25</v>
      </c>
      <c r="P44" s="123">
        <v>741</v>
      </c>
      <c r="Q44" s="123">
        <v>3750</v>
      </c>
      <c r="R44" s="125">
        <f t="shared" si="9"/>
        <v>99.173333333333332</v>
      </c>
    </row>
    <row r="45" spans="1:18" ht="40.5" customHeight="1" x14ac:dyDescent="0.15">
      <c r="A45" s="516" t="s">
        <v>288</v>
      </c>
      <c r="B45" s="517"/>
      <c r="C45" s="518"/>
      <c r="D45" s="136">
        <v>18</v>
      </c>
      <c r="E45" s="136">
        <v>30</v>
      </c>
      <c r="F45" s="123">
        <v>303</v>
      </c>
      <c r="G45" s="123">
        <v>43</v>
      </c>
      <c r="H45" s="123">
        <v>3261</v>
      </c>
      <c r="I45" s="123">
        <v>58</v>
      </c>
      <c r="J45" s="123">
        <v>691</v>
      </c>
      <c r="K45" s="123">
        <v>15</v>
      </c>
      <c r="L45" s="110">
        <f>SUM(F45+G45+H45+J45)</f>
        <v>4298</v>
      </c>
      <c r="M45" s="124">
        <f>SUM(I45+K45)</f>
        <v>73</v>
      </c>
      <c r="N45" s="423">
        <v>4237</v>
      </c>
      <c r="O45" s="401">
        <v>58</v>
      </c>
      <c r="P45" s="123">
        <v>770</v>
      </c>
      <c r="Q45" s="123">
        <v>4194</v>
      </c>
      <c r="R45" s="125">
        <f>L45/Q45*100</f>
        <v>102.47973295183597</v>
      </c>
    </row>
    <row r="46" spans="1:18" ht="40.5" customHeight="1" x14ac:dyDescent="0.15">
      <c r="A46" s="455" t="s">
        <v>24</v>
      </c>
      <c r="B46" s="479"/>
      <c r="C46" s="479"/>
      <c r="D46" s="136">
        <v>18</v>
      </c>
      <c r="E46" s="136">
        <v>29</v>
      </c>
      <c r="F46" s="123">
        <v>1119</v>
      </c>
      <c r="G46" s="123">
        <v>88</v>
      </c>
      <c r="H46" s="123">
        <v>2131</v>
      </c>
      <c r="I46" s="123">
        <v>20</v>
      </c>
      <c r="J46" s="123">
        <v>451</v>
      </c>
      <c r="K46" s="123">
        <v>4</v>
      </c>
      <c r="L46" s="110">
        <f t="shared" si="7"/>
        <v>3789</v>
      </c>
      <c r="M46" s="124">
        <f t="shared" si="8"/>
        <v>24</v>
      </c>
      <c r="N46" s="124">
        <v>2032</v>
      </c>
      <c r="O46" s="123">
        <v>0</v>
      </c>
      <c r="P46" s="123">
        <v>1149</v>
      </c>
      <c r="Q46" s="123">
        <v>3421</v>
      </c>
      <c r="R46" s="125">
        <f t="shared" si="9"/>
        <v>110.75708857059338</v>
      </c>
    </row>
    <row r="47" spans="1:18" ht="40.5" customHeight="1" x14ac:dyDescent="0.15">
      <c r="A47" s="455" t="s">
        <v>269</v>
      </c>
      <c r="B47" s="479"/>
      <c r="C47" s="479"/>
      <c r="D47" s="136">
        <v>36</v>
      </c>
      <c r="E47" s="136">
        <v>29</v>
      </c>
      <c r="F47" s="123">
        <v>882</v>
      </c>
      <c r="G47" s="123">
        <v>333</v>
      </c>
      <c r="H47" s="123">
        <v>1441</v>
      </c>
      <c r="I47" s="123">
        <v>60</v>
      </c>
      <c r="J47" s="123">
        <v>494</v>
      </c>
      <c r="K47" s="123">
        <v>38</v>
      </c>
      <c r="L47" s="110">
        <f>SUM(F47+G47+H47+J47)</f>
        <v>3150</v>
      </c>
      <c r="M47" s="124">
        <f>SUM(I47+K47)</f>
        <v>98</v>
      </c>
      <c r="N47" s="423">
        <v>3063</v>
      </c>
      <c r="O47" s="401">
        <v>87</v>
      </c>
      <c r="P47" s="123">
        <v>648</v>
      </c>
      <c r="Q47" s="123">
        <v>2890</v>
      </c>
      <c r="R47" s="125">
        <f>L47/Q47*100</f>
        <v>108.99653979238755</v>
      </c>
    </row>
    <row r="48" spans="1:18" ht="40.5" customHeight="1" x14ac:dyDescent="0.15">
      <c r="A48" s="455" t="s">
        <v>25</v>
      </c>
      <c r="B48" s="479"/>
      <c r="C48" s="479"/>
      <c r="D48" s="136">
        <v>18</v>
      </c>
      <c r="E48" s="136">
        <v>28</v>
      </c>
      <c r="F48" s="123">
        <v>724</v>
      </c>
      <c r="G48" s="123">
        <v>186</v>
      </c>
      <c r="H48" s="123">
        <v>1048</v>
      </c>
      <c r="I48" s="123">
        <v>79</v>
      </c>
      <c r="J48" s="123">
        <v>235</v>
      </c>
      <c r="K48" s="123">
        <v>40</v>
      </c>
      <c r="L48" s="110">
        <f t="shared" si="7"/>
        <v>2193</v>
      </c>
      <c r="M48" s="124">
        <f t="shared" si="8"/>
        <v>119</v>
      </c>
      <c r="N48" s="124">
        <v>1293</v>
      </c>
      <c r="O48" s="123">
        <v>117</v>
      </c>
      <c r="P48" s="123">
        <v>616</v>
      </c>
      <c r="Q48" s="123">
        <v>2767</v>
      </c>
      <c r="R48" s="125">
        <f t="shared" si="9"/>
        <v>79.255511384170589</v>
      </c>
    </row>
    <row r="49" spans="1:18" ht="40.5" customHeight="1" x14ac:dyDescent="0.15">
      <c r="A49" s="455" t="s">
        <v>27</v>
      </c>
      <c r="B49" s="479"/>
      <c r="C49" s="479"/>
      <c r="D49" s="136">
        <v>27</v>
      </c>
      <c r="E49" s="136">
        <v>29</v>
      </c>
      <c r="F49" s="123">
        <v>1945</v>
      </c>
      <c r="G49" s="123">
        <v>289</v>
      </c>
      <c r="H49" s="123">
        <v>2048</v>
      </c>
      <c r="I49" s="123">
        <v>10</v>
      </c>
      <c r="J49" s="123">
        <v>452</v>
      </c>
      <c r="K49" s="123">
        <v>2</v>
      </c>
      <c r="L49" s="110">
        <f t="shared" si="7"/>
        <v>4734</v>
      </c>
      <c r="M49" s="124">
        <f t="shared" si="8"/>
        <v>12</v>
      </c>
      <c r="N49" s="124">
        <v>4251</v>
      </c>
      <c r="O49" s="123">
        <v>26</v>
      </c>
      <c r="P49" s="123">
        <v>1450</v>
      </c>
      <c r="Q49" s="123">
        <v>4937</v>
      </c>
      <c r="R49" s="125">
        <f t="shared" si="9"/>
        <v>95.888191209236368</v>
      </c>
    </row>
    <row r="50" spans="1:18" ht="40.5" customHeight="1" x14ac:dyDescent="0.15">
      <c r="A50" s="455" t="s">
        <v>163</v>
      </c>
      <c r="B50" s="479"/>
      <c r="C50" s="479"/>
      <c r="D50" s="136">
        <v>36</v>
      </c>
      <c r="E50" s="136">
        <v>29</v>
      </c>
      <c r="F50" s="123">
        <v>12</v>
      </c>
      <c r="G50" s="123">
        <v>0</v>
      </c>
      <c r="H50" s="123">
        <v>7123</v>
      </c>
      <c r="I50" s="123">
        <v>3</v>
      </c>
      <c r="J50" s="123">
        <v>894</v>
      </c>
      <c r="K50" s="123">
        <v>4</v>
      </c>
      <c r="L50" s="110">
        <f t="shared" si="7"/>
        <v>8029</v>
      </c>
      <c r="M50" s="124">
        <f t="shared" si="8"/>
        <v>7</v>
      </c>
      <c r="N50" s="124">
        <v>7859</v>
      </c>
      <c r="O50" s="123">
        <v>56</v>
      </c>
      <c r="P50" s="123">
        <v>3217</v>
      </c>
      <c r="Q50" s="123">
        <v>8104</v>
      </c>
      <c r="R50" s="125">
        <f>L50/Q50*100</f>
        <v>99.074531095755177</v>
      </c>
    </row>
    <row r="51" spans="1:18" ht="40.5" customHeight="1" x14ac:dyDescent="0.15">
      <c r="A51" s="504" t="s">
        <v>205</v>
      </c>
      <c r="B51" s="479"/>
      <c r="C51" s="479"/>
      <c r="D51" s="136">
        <v>18</v>
      </c>
      <c r="E51" s="136">
        <v>29</v>
      </c>
      <c r="F51" s="123">
        <v>454</v>
      </c>
      <c r="G51" s="123">
        <v>62</v>
      </c>
      <c r="H51" s="123">
        <v>2732</v>
      </c>
      <c r="I51" s="123">
        <v>31</v>
      </c>
      <c r="J51" s="123">
        <v>488</v>
      </c>
      <c r="K51" s="123">
        <v>12</v>
      </c>
      <c r="L51" s="110">
        <f>SUM(F51+G51+H51+J51)</f>
        <v>3736</v>
      </c>
      <c r="M51" s="124">
        <f t="shared" si="8"/>
        <v>43</v>
      </c>
      <c r="N51" s="124">
        <v>3714</v>
      </c>
      <c r="O51" s="123">
        <v>7</v>
      </c>
      <c r="P51" s="123">
        <v>662</v>
      </c>
      <c r="Q51" s="127">
        <v>3672</v>
      </c>
      <c r="R51" s="125">
        <f>L51/Q51*100</f>
        <v>101.74291938997821</v>
      </c>
    </row>
    <row r="52" spans="1:18" ht="40.5" customHeight="1" x14ac:dyDescent="0.15">
      <c r="A52" s="504" t="s">
        <v>222</v>
      </c>
      <c r="B52" s="479"/>
      <c r="C52" s="479"/>
      <c r="D52" s="136" t="s">
        <v>19</v>
      </c>
      <c r="E52" s="136"/>
      <c r="F52" s="123" t="s">
        <v>28</v>
      </c>
      <c r="G52" s="123" t="s">
        <v>14</v>
      </c>
      <c r="H52" s="123" t="s">
        <v>14</v>
      </c>
      <c r="I52" s="123"/>
      <c r="J52" s="123" t="s">
        <v>14</v>
      </c>
      <c r="K52" s="123"/>
      <c r="L52" s="110" t="s">
        <v>14</v>
      </c>
      <c r="M52" s="124"/>
      <c r="N52" s="124"/>
      <c r="O52" s="123"/>
      <c r="P52" s="123"/>
      <c r="Q52" s="123" t="s">
        <v>14</v>
      </c>
      <c r="R52" s="125" t="s">
        <v>14</v>
      </c>
    </row>
    <row r="53" spans="1:18" ht="40.5" customHeight="1" x14ac:dyDescent="0.15">
      <c r="A53" s="455"/>
      <c r="B53" s="479"/>
      <c r="C53" s="479"/>
      <c r="D53" s="136"/>
      <c r="E53" s="136"/>
      <c r="F53" s="123"/>
      <c r="G53" s="123"/>
      <c r="H53" s="123"/>
      <c r="I53" s="123"/>
      <c r="J53" s="123"/>
      <c r="K53" s="123"/>
      <c r="L53" s="110"/>
      <c r="M53" s="124"/>
      <c r="N53" s="124"/>
      <c r="O53" s="123"/>
      <c r="P53" s="123"/>
      <c r="Q53" s="123"/>
      <c r="R53" s="125"/>
    </row>
    <row r="54" spans="1:18" ht="40.5" customHeight="1" x14ac:dyDescent="0.15">
      <c r="A54" s="455"/>
      <c r="B54" s="479"/>
      <c r="C54" s="479"/>
      <c r="D54" s="136"/>
      <c r="E54" s="136"/>
      <c r="F54" s="123"/>
      <c r="G54" s="123"/>
      <c r="H54" s="123"/>
      <c r="I54" s="123"/>
      <c r="J54" s="123"/>
      <c r="K54" s="123"/>
      <c r="L54" s="110"/>
      <c r="M54" s="124"/>
      <c r="N54" s="124"/>
      <c r="O54" s="123"/>
      <c r="P54" s="123"/>
      <c r="Q54" s="123"/>
      <c r="R54" s="125"/>
    </row>
    <row r="55" spans="1:18" ht="40.5" customHeight="1" x14ac:dyDescent="0.15">
      <c r="A55" s="455"/>
      <c r="B55" s="479"/>
      <c r="C55" s="479"/>
      <c r="D55" s="136"/>
      <c r="E55" s="136"/>
      <c r="F55" s="123"/>
      <c r="G55" s="123"/>
      <c r="H55" s="123"/>
      <c r="I55" s="123"/>
      <c r="J55" s="123"/>
      <c r="K55" s="123"/>
      <c r="L55" s="110"/>
      <c r="M55" s="124"/>
      <c r="N55" s="124"/>
      <c r="O55" s="123"/>
      <c r="P55" s="123"/>
      <c r="Q55" s="123"/>
      <c r="R55" s="125"/>
    </row>
    <row r="56" spans="1:18" ht="40.5" customHeight="1" x14ac:dyDescent="0.15">
      <c r="A56" s="455"/>
      <c r="B56" s="479"/>
      <c r="C56" s="479"/>
      <c r="D56" s="136"/>
      <c r="E56" s="136"/>
      <c r="F56" s="123"/>
      <c r="G56" s="123"/>
      <c r="H56" s="123"/>
      <c r="I56" s="123"/>
      <c r="J56" s="123"/>
      <c r="K56" s="123"/>
      <c r="L56" s="110"/>
      <c r="M56" s="124"/>
      <c r="N56" s="124"/>
      <c r="O56" s="123"/>
      <c r="P56" s="123"/>
      <c r="Q56" s="123"/>
      <c r="R56" s="125"/>
    </row>
    <row r="57" spans="1:18" ht="40.5" customHeight="1" x14ac:dyDescent="0.15">
      <c r="A57" s="494" t="s">
        <v>204</v>
      </c>
      <c r="B57" s="524"/>
      <c r="C57" s="525"/>
      <c r="D57" s="137">
        <f t="shared" ref="D57:Q57" si="10">SUM(D37:D51)</f>
        <v>333</v>
      </c>
      <c r="E57" s="137">
        <f t="shared" si="10"/>
        <v>432</v>
      </c>
      <c r="F57" s="128">
        <f t="shared" si="10"/>
        <v>13450</v>
      </c>
      <c r="G57" s="128">
        <f t="shared" si="10"/>
        <v>2296</v>
      </c>
      <c r="H57" s="128">
        <f t="shared" si="10"/>
        <v>37274</v>
      </c>
      <c r="I57" s="128">
        <f t="shared" si="10"/>
        <v>785</v>
      </c>
      <c r="J57" s="128">
        <f t="shared" si="10"/>
        <v>6877</v>
      </c>
      <c r="K57" s="128">
        <f t="shared" si="10"/>
        <v>287</v>
      </c>
      <c r="L57" s="128">
        <f t="shared" si="10"/>
        <v>59897</v>
      </c>
      <c r="M57" s="137">
        <f t="shared" si="10"/>
        <v>1072</v>
      </c>
      <c r="N57" s="128">
        <f t="shared" si="10"/>
        <v>48870</v>
      </c>
      <c r="O57" s="128">
        <f t="shared" si="10"/>
        <v>612</v>
      </c>
      <c r="P57" s="128">
        <f t="shared" si="10"/>
        <v>15615</v>
      </c>
      <c r="Q57" s="128">
        <f t="shared" si="10"/>
        <v>60639</v>
      </c>
      <c r="R57" s="129">
        <f>L57/Q57*100</f>
        <v>98.776365045597714</v>
      </c>
    </row>
    <row r="58" spans="1:18" s="2" customFormat="1" ht="40.5" customHeight="1" x14ac:dyDescent="0.15">
      <c r="A58" s="509" t="s">
        <v>15</v>
      </c>
      <c r="B58" s="526"/>
      <c r="C58" s="527"/>
      <c r="D58" s="58"/>
      <c r="E58" s="58"/>
      <c r="F58" s="117">
        <f t="shared" ref="F58:K58" si="11">F57/$L$57*100</f>
        <v>22.455214785381571</v>
      </c>
      <c r="G58" s="117">
        <f t="shared" si="11"/>
        <v>3.8332470741439471</v>
      </c>
      <c r="H58" s="117">
        <f t="shared" si="11"/>
        <v>62.230161777718415</v>
      </c>
      <c r="I58" s="117">
        <f t="shared" si="11"/>
        <v>1.3105831677713409</v>
      </c>
      <c r="J58" s="117">
        <f t="shared" si="11"/>
        <v>11.481376362756064</v>
      </c>
      <c r="K58" s="117">
        <f t="shared" si="11"/>
        <v>0.47915588426799338</v>
      </c>
      <c r="L58" s="185"/>
      <c r="M58" s="185"/>
      <c r="N58" s="185"/>
      <c r="O58" s="117"/>
      <c r="P58" s="117"/>
      <c r="Q58" s="185"/>
      <c r="R58" s="130"/>
    </row>
    <row r="59" spans="1:18" ht="40.5" customHeight="1" x14ac:dyDescent="0.15">
      <c r="A59" s="487" t="s">
        <v>16</v>
      </c>
      <c r="B59" s="519"/>
      <c r="C59" s="520"/>
      <c r="D59" s="58"/>
      <c r="E59" s="58"/>
      <c r="F59" s="117">
        <f>F57/15</f>
        <v>896.66666666666663</v>
      </c>
      <c r="G59" s="117">
        <f t="shared" ref="G59:P59" si="12">G57/15</f>
        <v>153.06666666666666</v>
      </c>
      <c r="H59" s="117">
        <f t="shared" si="12"/>
        <v>2484.9333333333334</v>
      </c>
      <c r="I59" s="117">
        <f t="shared" si="12"/>
        <v>52.333333333333336</v>
      </c>
      <c r="J59" s="117">
        <f t="shared" si="12"/>
        <v>458.46666666666664</v>
      </c>
      <c r="K59" s="117">
        <f t="shared" si="12"/>
        <v>19.133333333333333</v>
      </c>
      <c r="L59" s="117">
        <f t="shared" si="12"/>
        <v>3993.1333333333332</v>
      </c>
      <c r="M59" s="117">
        <f t="shared" si="12"/>
        <v>71.466666666666669</v>
      </c>
      <c r="N59" s="117">
        <f t="shared" si="12"/>
        <v>3258</v>
      </c>
      <c r="O59" s="117">
        <f t="shared" si="12"/>
        <v>40.799999999999997</v>
      </c>
      <c r="P59" s="117">
        <f t="shared" si="12"/>
        <v>1041</v>
      </c>
      <c r="Q59" s="117" t="s">
        <v>72</v>
      </c>
      <c r="R59" s="130"/>
    </row>
    <row r="60" spans="1:18" ht="40.5" customHeight="1" x14ac:dyDescent="0.15">
      <c r="A60" s="487" t="s">
        <v>17</v>
      </c>
      <c r="B60" s="519"/>
      <c r="C60" s="520"/>
      <c r="D60" s="58"/>
      <c r="E60" s="58"/>
      <c r="F60" s="117">
        <f>F57/$D$57*18</f>
        <v>727.02702702702709</v>
      </c>
      <c r="G60" s="117">
        <f t="shared" ref="G60:O60" si="13">G57/$D$57*18</f>
        <v>124.10810810810811</v>
      </c>
      <c r="H60" s="117">
        <f t="shared" si="13"/>
        <v>2014.8108108108108</v>
      </c>
      <c r="I60" s="117">
        <f t="shared" si="13"/>
        <v>42.432432432432435</v>
      </c>
      <c r="J60" s="117">
        <f t="shared" si="13"/>
        <v>371.72972972972974</v>
      </c>
      <c r="K60" s="117">
        <f t="shared" si="13"/>
        <v>15.513513513513514</v>
      </c>
      <c r="L60" s="117">
        <f t="shared" si="13"/>
        <v>3237.6756756756758</v>
      </c>
      <c r="M60" s="117">
        <f t="shared" si="13"/>
        <v>57.945945945945944</v>
      </c>
      <c r="N60" s="117">
        <f t="shared" si="13"/>
        <v>2641.6216216216212</v>
      </c>
      <c r="O60" s="117">
        <f t="shared" si="13"/>
        <v>33.081081081081081</v>
      </c>
      <c r="P60" s="117">
        <f>P57/$D$57*18</f>
        <v>844.05405405405406</v>
      </c>
      <c r="Q60" s="117"/>
      <c r="R60" s="130"/>
    </row>
    <row r="61" spans="1:18" ht="40.5" customHeight="1" x14ac:dyDescent="0.15">
      <c r="A61" s="487" t="s">
        <v>123</v>
      </c>
      <c r="B61" s="519"/>
      <c r="C61" s="520"/>
      <c r="D61" s="260">
        <v>333</v>
      </c>
      <c r="E61" s="260">
        <v>442</v>
      </c>
      <c r="F61" s="131">
        <v>15059</v>
      </c>
      <c r="G61" s="131">
        <v>2455</v>
      </c>
      <c r="H61" s="131">
        <v>36423</v>
      </c>
      <c r="I61" s="132">
        <v>322</v>
      </c>
      <c r="J61" s="131">
        <v>6702</v>
      </c>
      <c r="K61" s="132">
        <v>113</v>
      </c>
      <c r="L61" s="183">
        <f>SUM(F61+G61+H61+J61)</f>
        <v>60639</v>
      </c>
      <c r="M61" s="183">
        <f>SUM(I61+K61)</f>
        <v>435</v>
      </c>
      <c r="N61" s="223">
        <v>47735</v>
      </c>
      <c r="O61" s="131">
        <v>738</v>
      </c>
      <c r="P61" s="131">
        <v>16943</v>
      </c>
      <c r="Q61" s="133" t="s">
        <v>14</v>
      </c>
      <c r="R61" s="135"/>
    </row>
    <row r="62" spans="1:18" ht="40.5" customHeight="1" x14ac:dyDescent="0.15">
      <c r="A62" s="554" t="s">
        <v>364</v>
      </c>
      <c r="B62" s="554"/>
      <c r="C62" s="554"/>
      <c r="D62" s="554"/>
      <c r="E62" s="554"/>
      <c r="F62" s="554"/>
      <c r="G62" s="554"/>
      <c r="H62" s="554"/>
      <c r="I62" s="554"/>
      <c r="J62" s="554"/>
      <c r="K62" s="554"/>
      <c r="L62" s="329"/>
      <c r="M62" s="329"/>
      <c r="N62" s="330"/>
      <c r="O62" s="327"/>
      <c r="P62" s="327"/>
      <c r="Q62" s="414"/>
      <c r="R62" s="415"/>
    </row>
    <row r="63" spans="1:18" ht="33.75" customHeight="1" x14ac:dyDescent="0.15">
      <c r="A63" s="505" t="s">
        <v>308</v>
      </c>
      <c r="B63" s="505"/>
      <c r="C63" s="505"/>
      <c r="D63" s="505"/>
      <c r="E63" s="505"/>
      <c r="F63" s="505"/>
      <c r="G63" s="505"/>
      <c r="H63" s="505"/>
      <c r="I63" s="505"/>
      <c r="J63" s="505"/>
      <c r="K63" s="505"/>
      <c r="L63" s="505"/>
      <c r="M63" s="505"/>
      <c r="N63" s="505"/>
      <c r="O63" s="505"/>
      <c r="P63" s="505"/>
      <c r="Q63" s="505"/>
      <c r="R63" s="74" t="s">
        <v>77</v>
      </c>
    </row>
    <row r="64" spans="1:18" ht="33.75" customHeight="1" x14ac:dyDescent="0.15">
      <c r="A64" s="17"/>
      <c r="B64" s="12"/>
      <c r="C64" s="30" t="s">
        <v>50</v>
      </c>
      <c r="D64" s="506" t="s">
        <v>82</v>
      </c>
      <c r="E64" s="506" t="s">
        <v>53</v>
      </c>
      <c r="F64" s="512" t="s">
        <v>99</v>
      </c>
      <c r="G64" s="513"/>
      <c r="H64" s="513"/>
      <c r="I64" s="513"/>
      <c r="J64" s="513"/>
      <c r="K64" s="513"/>
      <c r="L64" s="513"/>
      <c r="M64" s="513"/>
      <c r="N64" s="513"/>
      <c r="O64" s="513"/>
      <c r="P64" s="513"/>
      <c r="Q64" s="513"/>
      <c r="R64" s="514"/>
    </row>
    <row r="65" spans="1:18" ht="33.75" customHeight="1" x14ac:dyDescent="0.15">
      <c r="A65" s="18"/>
      <c r="B65" s="13"/>
      <c r="C65" s="13"/>
      <c r="D65" s="507"/>
      <c r="E65" s="507"/>
      <c r="F65" s="502" t="s">
        <v>0</v>
      </c>
      <c r="G65" s="481"/>
      <c r="H65" s="502" t="s">
        <v>1</v>
      </c>
      <c r="I65" s="503"/>
      <c r="J65" s="503"/>
      <c r="K65" s="481"/>
      <c r="L65" s="37"/>
      <c r="M65" s="510" t="s">
        <v>164</v>
      </c>
      <c r="N65" s="485" t="s">
        <v>170</v>
      </c>
      <c r="O65" s="485" t="s">
        <v>148</v>
      </c>
      <c r="P65" s="485" t="s">
        <v>149</v>
      </c>
      <c r="Q65" s="8"/>
      <c r="R65" s="39"/>
    </row>
    <row r="66" spans="1:18" ht="33.75" customHeight="1" x14ac:dyDescent="0.15">
      <c r="A66" s="26" t="s">
        <v>56</v>
      </c>
      <c r="B66" s="14"/>
      <c r="C66" s="14"/>
      <c r="D66" s="508"/>
      <c r="E66" s="508"/>
      <c r="F66" s="38" t="s">
        <v>2</v>
      </c>
      <c r="G66" s="38" t="s">
        <v>3</v>
      </c>
      <c r="H66" s="38" t="s">
        <v>2</v>
      </c>
      <c r="I66" s="151" t="s">
        <v>164</v>
      </c>
      <c r="J66" s="73" t="s">
        <v>3</v>
      </c>
      <c r="K66" s="151" t="s">
        <v>164</v>
      </c>
      <c r="L66" s="62" t="s">
        <v>4</v>
      </c>
      <c r="M66" s="511"/>
      <c r="N66" s="515"/>
      <c r="O66" s="515"/>
      <c r="P66" s="515"/>
      <c r="Q66" s="15" t="s">
        <v>5</v>
      </c>
      <c r="R66" s="28" t="s">
        <v>6</v>
      </c>
    </row>
    <row r="67" spans="1:18" ht="36.75" customHeight="1" x14ac:dyDescent="0.15">
      <c r="A67" s="455" t="s">
        <v>29</v>
      </c>
      <c r="B67" s="456"/>
      <c r="C67" s="456"/>
      <c r="D67" s="136">
        <v>18</v>
      </c>
      <c r="E67" s="136">
        <v>29</v>
      </c>
      <c r="F67" s="123">
        <v>282</v>
      </c>
      <c r="G67" s="123">
        <v>22</v>
      </c>
      <c r="H67" s="123">
        <v>1491</v>
      </c>
      <c r="I67" s="123">
        <v>123</v>
      </c>
      <c r="J67" s="123">
        <v>293</v>
      </c>
      <c r="K67" s="123">
        <v>36</v>
      </c>
      <c r="L67" s="110">
        <f>SUM(F67+G67+H67+J67)</f>
        <v>2088</v>
      </c>
      <c r="M67" s="124">
        <f>SUM(I67+K67)</f>
        <v>159</v>
      </c>
      <c r="N67" s="124">
        <v>1418</v>
      </c>
      <c r="O67" s="123">
        <v>16</v>
      </c>
      <c r="P67" s="123">
        <v>305</v>
      </c>
      <c r="Q67" s="123">
        <v>1972</v>
      </c>
      <c r="R67" s="125">
        <f t="shared" ref="R67:R81" si="14">L67/Q67*100</f>
        <v>105.88235294117648</v>
      </c>
    </row>
    <row r="68" spans="1:18" ht="36.75" customHeight="1" x14ac:dyDescent="0.15">
      <c r="A68" s="455" t="s">
        <v>133</v>
      </c>
      <c r="B68" s="456"/>
      <c r="C68" s="456"/>
      <c r="D68" s="136">
        <v>27</v>
      </c>
      <c r="E68" s="136">
        <v>29</v>
      </c>
      <c r="F68" s="123">
        <v>299</v>
      </c>
      <c r="G68" s="123">
        <v>67</v>
      </c>
      <c r="H68" s="123">
        <v>2012</v>
      </c>
      <c r="I68" s="123">
        <v>112</v>
      </c>
      <c r="J68" s="123">
        <v>468</v>
      </c>
      <c r="K68" s="123">
        <v>37</v>
      </c>
      <c r="L68" s="110">
        <f t="shared" ref="L68:L81" si="15">SUM(F68+G68+H68+J68)</f>
        <v>2846</v>
      </c>
      <c r="M68" s="124">
        <f t="shared" ref="M68:M81" si="16">SUM(I68+K68)</f>
        <v>149</v>
      </c>
      <c r="N68" s="124">
        <v>2117</v>
      </c>
      <c r="O68" s="123">
        <v>111</v>
      </c>
      <c r="P68" s="123">
        <v>604</v>
      </c>
      <c r="Q68" s="123">
        <v>4354</v>
      </c>
      <c r="R68" s="125">
        <f t="shared" si="14"/>
        <v>65.365181442351854</v>
      </c>
    </row>
    <row r="69" spans="1:18" ht="36.75" customHeight="1" x14ac:dyDescent="0.15">
      <c r="A69" s="504" t="s">
        <v>238</v>
      </c>
      <c r="B69" s="456"/>
      <c r="C69" s="457"/>
      <c r="D69" s="136">
        <v>18</v>
      </c>
      <c r="E69" s="136">
        <v>29</v>
      </c>
      <c r="F69" s="123">
        <v>4</v>
      </c>
      <c r="G69" s="123">
        <v>0</v>
      </c>
      <c r="H69" s="123">
        <v>3919</v>
      </c>
      <c r="I69" s="123">
        <v>0</v>
      </c>
      <c r="J69" s="123">
        <v>666</v>
      </c>
      <c r="K69" s="123">
        <v>0</v>
      </c>
      <c r="L69" s="110">
        <f t="shared" si="15"/>
        <v>4589</v>
      </c>
      <c r="M69" s="124">
        <f t="shared" si="16"/>
        <v>0</v>
      </c>
      <c r="N69" s="124">
        <v>4552</v>
      </c>
      <c r="O69" s="123">
        <v>37</v>
      </c>
      <c r="P69" s="123">
        <v>1397</v>
      </c>
      <c r="Q69" s="123">
        <v>4675</v>
      </c>
      <c r="R69" s="125">
        <f t="shared" si="14"/>
        <v>98.160427807486627</v>
      </c>
    </row>
    <row r="70" spans="1:18" ht="36.75" customHeight="1" x14ac:dyDescent="0.15">
      <c r="A70" s="455" t="s">
        <v>30</v>
      </c>
      <c r="B70" s="456"/>
      <c r="C70" s="456"/>
      <c r="D70" s="136">
        <v>18</v>
      </c>
      <c r="E70" s="136">
        <v>30</v>
      </c>
      <c r="F70" s="123">
        <v>1580</v>
      </c>
      <c r="G70" s="123">
        <v>308</v>
      </c>
      <c r="H70" s="123">
        <v>1366</v>
      </c>
      <c r="I70" s="123">
        <v>4</v>
      </c>
      <c r="J70" s="123">
        <v>198</v>
      </c>
      <c r="K70" s="123">
        <v>1</v>
      </c>
      <c r="L70" s="110">
        <f t="shared" si="15"/>
        <v>3452</v>
      </c>
      <c r="M70" s="124">
        <f t="shared" si="16"/>
        <v>5</v>
      </c>
      <c r="N70" s="124">
        <v>2511</v>
      </c>
      <c r="O70" s="123">
        <v>0</v>
      </c>
      <c r="P70" s="123">
        <v>1140</v>
      </c>
      <c r="Q70" s="123">
        <v>3101</v>
      </c>
      <c r="R70" s="125">
        <f t="shared" si="14"/>
        <v>111.31892937762011</v>
      </c>
    </row>
    <row r="71" spans="1:18" ht="36.75" customHeight="1" x14ac:dyDescent="0.15">
      <c r="A71" s="455" t="s">
        <v>31</v>
      </c>
      <c r="B71" s="456"/>
      <c r="C71" s="456"/>
      <c r="D71" s="136">
        <v>18</v>
      </c>
      <c r="E71" s="136">
        <v>28</v>
      </c>
      <c r="F71" s="123">
        <v>426</v>
      </c>
      <c r="G71" s="123">
        <v>51</v>
      </c>
      <c r="H71" s="123">
        <v>2214</v>
      </c>
      <c r="I71" s="123">
        <v>148</v>
      </c>
      <c r="J71" s="123">
        <v>505</v>
      </c>
      <c r="K71" s="123">
        <v>91</v>
      </c>
      <c r="L71" s="110">
        <f t="shared" si="15"/>
        <v>3196</v>
      </c>
      <c r="M71" s="124">
        <f t="shared" si="16"/>
        <v>239</v>
      </c>
      <c r="N71" s="124">
        <v>1444</v>
      </c>
      <c r="O71" s="123">
        <v>0</v>
      </c>
      <c r="P71" s="123">
        <v>500</v>
      </c>
      <c r="Q71" s="123">
        <v>2747</v>
      </c>
      <c r="R71" s="125">
        <f t="shared" si="14"/>
        <v>116.34510374954496</v>
      </c>
    </row>
    <row r="72" spans="1:18" ht="36.75" customHeight="1" x14ac:dyDescent="0.15">
      <c r="A72" s="455" t="s">
        <v>32</v>
      </c>
      <c r="B72" s="456"/>
      <c r="C72" s="456"/>
      <c r="D72" s="136">
        <v>18</v>
      </c>
      <c r="E72" s="136">
        <v>30</v>
      </c>
      <c r="F72" s="123">
        <v>480</v>
      </c>
      <c r="G72" s="123">
        <v>61</v>
      </c>
      <c r="H72" s="123">
        <v>1797</v>
      </c>
      <c r="I72" s="123">
        <v>24</v>
      </c>
      <c r="J72" s="123">
        <v>376</v>
      </c>
      <c r="K72" s="123">
        <v>5</v>
      </c>
      <c r="L72" s="110">
        <f t="shared" si="15"/>
        <v>2714</v>
      </c>
      <c r="M72" s="124">
        <f t="shared" si="16"/>
        <v>29</v>
      </c>
      <c r="N72" s="124">
        <v>2486</v>
      </c>
      <c r="O72" s="123">
        <v>117</v>
      </c>
      <c r="P72" s="123">
        <v>690</v>
      </c>
      <c r="Q72" s="123">
        <v>2569</v>
      </c>
      <c r="R72" s="125">
        <f t="shared" si="14"/>
        <v>105.64421954067731</v>
      </c>
    </row>
    <row r="73" spans="1:18" ht="36.75" customHeight="1" x14ac:dyDescent="0.15">
      <c r="A73" s="455" t="s">
        <v>33</v>
      </c>
      <c r="B73" s="479"/>
      <c r="C73" s="479"/>
      <c r="D73" s="136">
        <v>27</v>
      </c>
      <c r="E73" s="136">
        <v>29</v>
      </c>
      <c r="F73" s="123">
        <v>1960</v>
      </c>
      <c r="G73" s="123">
        <v>202</v>
      </c>
      <c r="H73" s="123">
        <v>2020</v>
      </c>
      <c r="I73" s="123">
        <v>47</v>
      </c>
      <c r="J73" s="123">
        <v>322</v>
      </c>
      <c r="K73" s="123">
        <v>1</v>
      </c>
      <c r="L73" s="110">
        <f t="shared" si="15"/>
        <v>4504</v>
      </c>
      <c r="M73" s="124">
        <f t="shared" si="16"/>
        <v>48</v>
      </c>
      <c r="N73" s="124">
        <v>3661</v>
      </c>
      <c r="O73" s="123">
        <v>68</v>
      </c>
      <c r="P73" s="123">
        <v>827</v>
      </c>
      <c r="Q73" s="123">
        <v>4513</v>
      </c>
      <c r="R73" s="125">
        <f t="shared" si="14"/>
        <v>99.800576113450035</v>
      </c>
    </row>
    <row r="74" spans="1:18" ht="36.75" customHeight="1" x14ac:dyDescent="0.15">
      <c r="A74" s="455" t="s">
        <v>34</v>
      </c>
      <c r="B74" s="456"/>
      <c r="C74" s="456"/>
      <c r="D74" s="136">
        <v>27</v>
      </c>
      <c r="E74" s="136">
        <v>29</v>
      </c>
      <c r="F74" s="123">
        <v>2043</v>
      </c>
      <c r="G74" s="123">
        <v>295</v>
      </c>
      <c r="H74" s="123">
        <v>3033</v>
      </c>
      <c r="I74" s="123">
        <v>12</v>
      </c>
      <c r="J74" s="123">
        <v>549</v>
      </c>
      <c r="K74" s="123">
        <v>22</v>
      </c>
      <c r="L74" s="110">
        <f t="shared" si="15"/>
        <v>5920</v>
      </c>
      <c r="M74" s="124">
        <f t="shared" si="16"/>
        <v>34</v>
      </c>
      <c r="N74" s="124">
        <v>3945</v>
      </c>
      <c r="O74" s="123">
        <v>127</v>
      </c>
      <c r="P74" s="123">
        <v>1778</v>
      </c>
      <c r="Q74" s="123">
        <v>5518</v>
      </c>
      <c r="R74" s="125">
        <f t="shared" si="14"/>
        <v>107.28524827836172</v>
      </c>
    </row>
    <row r="75" spans="1:18" ht="36.75" customHeight="1" x14ac:dyDescent="0.15">
      <c r="A75" s="455" t="s">
        <v>35</v>
      </c>
      <c r="B75" s="456"/>
      <c r="C75" s="456"/>
      <c r="D75" s="136">
        <v>18</v>
      </c>
      <c r="E75" s="407">
        <v>27</v>
      </c>
      <c r="F75" s="401">
        <v>188</v>
      </c>
      <c r="G75" s="401">
        <v>4</v>
      </c>
      <c r="H75" s="401">
        <v>1663</v>
      </c>
      <c r="I75" s="401">
        <v>13</v>
      </c>
      <c r="J75" s="401">
        <v>378</v>
      </c>
      <c r="K75" s="401">
        <v>9</v>
      </c>
      <c r="L75" s="424">
        <f t="shared" si="15"/>
        <v>2233</v>
      </c>
      <c r="M75" s="423">
        <f t="shared" si="16"/>
        <v>22</v>
      </c>
      <c r="N75" s="423">
        <v>0</v>
      </c>
      <c r="O75" s="401">
        <v>0</v>
      </c>
      <c r="P75" s="401">
        <v>359</v>
      </c>
      <c r="Q75" s="123">
        <v>2031</v>
      </c>
      <c r="R75" s="125">
        <f t="shared" si="14"/>
        <v>109.94583948793696</v>
      </c>
    </row>
    <row r="76" spans="1:18" ht="36.75" customHeight="1" x14ac:dyDescent="0.15">
      <c r="A76" s="455" t="s">
        <v>129</v>
      </c>
      <c r="B76" s="456"/>
      <c r="C76" s="456"/>
      <c r="D76" s="136">
        <v>18</v>
      </c>
      <c r="E76" s="136">
        <v>30</v>
      </c>
      <c r="F76" s="123">
        <v>265</v>
      </c>
      <c r="G76" s="123">
        <v>15</v>
      </c>
      <c r="H76" s="123">
        <v>2205</v>
      </c>
      <c r="I76" s="123">
        <v>52</v>
      </c>
      <c r="J76" s="123">
        <v>256</v>
      </c>
      <c r="K76" s="123">
        <v>13</v>
      </c>
      <c r="L76" s="110">
        <f t="shared" si="15"/>
        <v>2741</v>
      </c>
      <c r="M76" s="124">
        <f t="shared" si="16"/>
        <v>65</v>
      </c>
      <c r="N76" s="124">
        <v>483</v>
      </c>
      <c r="O76" s="123">
        <v>0</v>
      </c>
      <c r="P76" s="123">
        <v>592</v>
      </c>
      <c r="Q76" s="123">
        <v>2538</v>
      </c>
      <c r="R76" s="125">
        <f t="shared" si="14"/>
        <v>107.99842395587076</v>
      </c>
    </row>
    <row r="77" spans="1:18" ht="36.75" customHeight="1" x14ac:dyDescent="0.15">
      <c r="A77" s="455" t="s">
        <v>36</v>
      </c>
      <c r="B77" s="456"/>
      <c r="C77" s="456"/>
      <c r="D77" s="136">
        <v>18</v>
      </c>
      <c r="E77" s="136">
        <v>29</v>
      </c>
      <c r="F77" s="123">
        <v>1901</v>
      </c>
      <c r="G77" s="123">
        <v>193</v>
      </c>
      <c r="H77" s="123">
        <v>1984</v>
      </c>
      <c r="I77" s="123">
        <v>21</v>
      </c>
      <c r="J77" s="123">
        <v>288</v>
      </c>
      <c r="K77" s="123">
        <v>16</v>
      </c>
      <c r="L77" s="110">
        <f t="shared" si="15"/>
        <v>4366</v>
      </c>
      <c r="M77" s="124">
        <f t="shared" si="16"/>
        <v>37</v>
      </c>
      <c r="N77" s="124">
        <v>3407</v>
      </c>
      <c r="O77" s="123">
        <v>107</v>
      </c>
      <c r="P77" s="123">
        <v>1493</v>
      </c>
      <c r="Q77" s="123">
        <v>4240</v>
      </c>
      <c r="R77" s="125">
        <f t="shared" si="14"/>
        <v>102.97169811320754</v>
      </c>
    </row>
    <row r="78" spans="1:18" ht="36.75" customHeight="1" x14ac:dyDescent="0.15">
      <c r="A78" s="455" t="s">
        <v>84</v>
      </c>
      <c r="B78" s="456"/>
      <c r="C78" s="456"/>
      <c r="D78" s="136">
        <v>18</v>
      </c>
      <c r="E78" s="136">
        <v>29</v>
      </c>
      <c r="F78" s="123">
        <v>1606</v>
      </c>
      <c r="G78" s="123">
        <v>221</v>
      </c>
      <c r="H78" s="123">
        <v>2327</v>
      </c>
      <c r="I78" s="123">
        <v>0</v>
      </c>
      <c r="J78" s="123">
        <v>437</v>
      </c>
      <c r="K78" s="123">
        <v>0</v>
      </c>
      <c r="L78" s="110">
        <f t="shared" si="15"/>
        <v>4591</v>
      </c>
      <c r="M78" s="124">
        <f t="shared" si="16"/>
        <v>0</v>
      </c>
      <c r="N78" s="124">
        <v>3835</v>
      </c>
      <c r="O78" s="123">
        <v>143</v>
      </c>
      <c r="P78" s="123">
        <v>1947</v>
      </c>
      <c r="Q78" s="123">
        <v>4652</v>
      </c>
      <c r="R78" s="125">
        <f t="shared" si="14"/>
        <v>98.688736027515048</v>
      </c>
    </row>
    <row r="79" spans="1:18" ht="36.75" customHeight="1" x14ac:dyDescent="0.15">
      <c r="A79" s="455" t="s">
        <v>235</v>
      </c>
      <c r="B79" s="456"/>
      <c r="C79" s="456"/>
      <c r="D79" s="136">
        <v>18</v>
      </c>
      <c r="E79" s="136">
        <v>29</v>
      </c>
      <c r="F79" s="123">
        <v>648</v>
      </c>
      <c r="G79" s="123">
        <v>95</v>
      </c>
      <c r="H79" s="123">
        <v>3408</v>
      </c>
      <c r="I79" s="123">
        <v>8</v>
      </c>
      <c r="J79" s="123">
        <v>681</v>
      </c>
      <c r="K79" s="123">
        <v>3</v>
      </c>
      <c r="L79" s="110">
        <f>SUM(F79+G79+H79+J79)</f>
        <v>4832</v>
      </c>
      <c r="M79" s="124">
        <f>SUM(I79+K79)</f>
        <v>11</v>
      </c>
      <c r="N79" s="124">
        <v>4638</v>
      </c>
      <c r="O79" s="123">
        <v>36</v>
      </c>
      <c r="P79" s="123">
        <v>774</v>
      </c>
      <c r="Q79" s="123">
        <v>4702</v>
      </c>
      <c r="R79" s="125">
        <f t="shared" si="14"/>
        <v>102.76478094427904</v>
      </c>
    </row>
    <row r="80" spans="1:18" ht="36.75" customHeight="1" x14ac:dyDescent="0.15">
      <c r="A80" s="455" t="s">
        <v>120</v>
      </c>
      <c r="B80" s="456"/>
      <c r="C80" s="456"/>
      <c r="D80" s="136">
        <v>18</v>
      </c>
      <c r="E80" s="136">
        <v>28</v>
      </c>
      <c r="F80" s="123">
        <v>513</v>
      </c>
      <c r="G80" s="123">
        <v>70</v>
      </c>
      <c r="H80" s="123">
        <v>1871</v>
      </c>
      <c r="I80" s="123">
        <v>29</v>
      </c>
      <c r="J80" s="123">
        <v>372</v>
      </c>
      <c r="K80" s="123">
        <v>15</v>
      </c>
      <c r="L80" s="110">
        <f t="shared" si="15"/>
        <v>2826</v>
      </c>
      <c r="M80" s="124">
        <f t="shared" si="16"/>
        <v>44</v>
      </c>
      <c r="N80" s="124">
        <v>2614</v>
      </c>
      <c r="O80" s="123">
        <v>72</v>
      </c>
      <c r="P80" s="123">
        <v>589</v>
      </c>
      <c r="Q80" s="123">
        <v>3209</v>
      </c>
      <c r="R80" s="125">
        <f t="shared" si="14"/>
        <v>88.064817700218128</v>
      </c>
    </row>
    <row r="81" spans="1:18" ht="36.75" customHeight="1" x14ac:dyDescent="0.15">
      <c r="A81" s="455" t="s">
        <v>37</v>
      </c>
      <c r="B81" s="456"/>
      <c r="C81" s="456"/>
      <c r="D81" s="136">
        <v>27</v>
      </c>
      <c r="E81" s="136">
        <v>30</v>
      </c>
      <c r="F81" s="123">
        <v>667</v>
      </c>
      <c r="G81" s="123">
        <v>80</v>
      </c>
      <c r="H81" s="123">
        <v>4811</v>
      </c>
      <c r="I81" s="123">
        <v>0</v>
      </c>
      <c r="J81" s="123">
        <v>594</v>
      </c>
      <c r="K81" s="123">
        <v>0</v>
      </c>
      <c r="L81" s="110">
        <f t="shared" si="15"/>
        <v>6152</v>
      </c>
      <c r="M81" s="124">
        <f t="shared" si="16"/>
        <v>0</v>
      </c>
      <c r="N81" s="124">
        <v>4970</v>
      </c>
      <c r="O81" s="123">
        <v>55</v>
      </c>
      <c r="P81" s="123">
        <v>1491</v>
      </c>
      <c r="Q81" s="123">
        <v>5992</v>
      </c>
      <c r="R81" s="125">
        <f t="shared" si="14"/>
        <v>102.6702269692924</v>
      </c>
    </row>
    <row r="82" spans="1:18" ht="36.75" customHeight="1" x14ac:dyDescent="0.15">
      <c r="A82" s="455"/>
      <c r="B82" s="479"/>
      <c r="C82" s="479"/>
      <c r="D82" s="136"/>
      <c r="E82" s="136"/>
      <c r="F82" s="123"/>
      <c r="G82" s="123"/>
      <c r="H82" s="123"/>
      <c r="I82" s="123"/>
      <c r="J82" s="123"/>
      <c r="K82" s="123"/>
      <c r="L82" s="110"/>
      <c r="M82" s="110"/>
      <c r="N82" s="110"/>
      <c r="O82" s="123"/>
      <c r="P82" s="123"/>
      <c r="Q82" s="123"/>
      <c r="R82" s="125"/>
    </row>
    <row r="83" spans="1:18" ht="36.75" customHeight="1" x14ac:dyDescent="0.15">
      <c r="A83" s="455"/>
      <c r="B83" s="479"/>
      <c r="C83" s="479"/>
      <c r="D83" s="136"/>
      <c r="E83" s="136"/>
      <c r="F83" s="123"/>
      <c r="G83" s="123"/>
      <c r="H83" s="123"/>
      <c r="I83" s="123"/>
      <c r="J83" s="123"/>
      <c r="K83" s="123"/>
      <c r="L83" s="110"/>
      <c r="M83" s="110"/>
      <c r="N83" s="110"/>
      <c r="O83" s="123"/>
      <c r="P83" s="123"/>
      <c r="Q83" s="123"/>
      <c r="R83" s="125"/>
    </row>
    <row r="84" spans="1:18" ht="36.75" customHeight="1" x14ac:dyDescent="0.15">
      <c r="A84" s="455"/>
      <c r="B84" s="479"/>
      <c r="C84" s="479"/>
      <c r="D84" s="136"/>
      <c r="E84" s="136"/>
      <c r="F84" s="123"/>
      <c r="G84" s="123"/>
      <c r="H84" s="123"/>
      <c r="I84" s="123"/>
      <c r="J84" s="123"/>
      <c r="K84" s="123"/>
      <c r="L84" s="110"/>
      <c r="M84" s="110"/>
      <c r="N84" s="110"/>
      <c r="O84" s="123"/>
      <c r="P84" s="123"/>
      <c r="Q84" s="123"/>
      <c r="R84" s="125"/>
    </row>
    <row r="85" spans="1:18" ht="36.75" customHeight="1" x14ac:dyDescent="0.15">
      <c r="A85" s="455"/>
      <c r="B85" s="479"/>
      <c r="C85" s="479"/>
      <c r="D85" s="136"/>
      <c r="E85" s="136"/>
      <c r="F85" s="123"/>
      <c r="G85" s="123"/>
      <c r="H85" s="123"/>
      <c r="I85" s="123"/>
      <c r="J85" s="123"/>
      <c r="K85" s="123"/>
      <c r="L85" s="110"/>
      <c r="M85" s="110"/>
      <c r="N85" s="110"/>
      <c r="O85" s="123"/>
      <c r="P85" s="123"/>
      <c r="Q85" s="123"/>
      <c r="R85" s="125"/>
    </row>
    <row r="86" spans="1:18" ht="36.75" customHeight="1" x14ac:dyDescent="0.15">
      <c r="A86" s="494" t="s">
        <v>275</v>
      </c>
      <c r="B86" s="495"/>
      <c r="C86" s="496"/>
      <c r="D86" s="137">
        <f t="shared" ref="D86:Q86" si="17">SUM(D67:D81)</f>
        <v>306</v>
      </c>
      <c r="E86" s="137">
        <f t="shared" si="17"/>
        <v>435</v>
      </c>
      <c r="F86" s="128">
        <f t="shared" si="17"/>
        <v>12862</v>
      </c>
      <c r="G86" s="128">
        <f t="shared" si="17"/>
        <v>1684</v>
      </c>
      <c r="H86" s="128">
        <f t="shared" si="17"/>
        <v>36121</v>
      </c>
      <c r="I86" s="128">
        <f t="shared" si="17"/>
        <v>593</v>
      </c>
      <c r="J86" s="128">
        <f t="shared" si="17"/>
        <v>6383</v>
      </c>
      <c r="K86" s="128">
        <f t="shared" si="17"/>
        <v>249</v>
      </c>
      <c r="L86" s="128">
        <f t="shared" si="17"/>
        <v>57050</v>
      </c>
      <c r="M86" s="128">
        <f t="shared" si="17"/>
        <v>842</v>
      </c>
      <c r="N86" s="128">
        <f t="shared" si="17"/>
        <v>42081</v>
      </c>
      <c r="O86" s="128">
        <f t="shared" si="17"/>
        <v>889</v>
      </c>
      <c r="P86" s="128">
        <f t="shared" si="17"/>
        <v>14486</v>
      </c>
      <c r="Q86" s="128">
        <f t="shared" si="17"/>
        <v>56813</v>
      </c>
      <c r="R86" s="129">
        <f>L86/Q86*100</f>
        <v>100.41715804481368</v>
      </c>
    </row>
    <row r="87" spans="1:18" s="2" customFormat="1" ht="36.75" customHeight="1" x14ac:dyDescent="0.15">
      <c r="A87" s="509" t="s">
        <v>15</v>
      </c>
      <c r="B87" s="468"/>
      <c r="C87" s="501"/>
      <c r="D87" s="9"/>
      <c r="E87" s="9"/>
      <c r="F87" s="117">
        <f t="shared" ref="F87:K87" si="18">F86/$L$86*100</f>
        <v>22.545135845749343</v>
      </c>
      <c r="G87" s="117">
        <f t="shared" si="18"/>
        <v>2.9517966695880808</v>
      </c>
      <c r="H87" s="117">
        <f t="shared" si="18"/>
        <v>63.314636283961434</v>
      </c>
      <c r="I87" s="117">
        <f t="shared" si="18"/>
        <v>1.0394390885188431</v>
      </c>
      <c r="J87" s="117">
        <f t="shared" si="18"/>
        <v>11.188431200701139</v>
      </c>
      <c r="K87" s="117">
        <f t="shared" si="18"/>
        <v>0.43645924627519717</v>
      </c>
      <c r="L87" s="185"/>
      <c r="M87" s="185"/>
      <c r="N87" s="185"/>
      <c r="O87" s="117"/>
      <c r="P87" s="117"/>
      <c r="Q87" s="185"/>
      <c r="R87" s="130"/>
    </row>
    <row r="88" spans="1:18" ht="36.75" customHeight="1" x14ac:dyDescent="0.15">
      <c r="A88" s="487" t="s">
        <v>16</v>
      </c>
      <c r="B88" s="488"/>
      <c r="C88" s="489"/>
      <c r="D88" s="9"/>
      <c r="E88" s="9"/>
      <c r="F88" s="117">
        <f>F86/15</f>
        <v>857.4666666666667</v>
      </c>
      <c r="G88" s="117">
        <f t="shared" ref="G88:P88" si="19">G86/15</f>
        <v>112.26666666666667</v>
      </c>
      <c r="H88" s="117">
        <f t="shared" si="19"/>
        <v>2408.0666666666666</v>
      </c>
      <c r="I88" s="117">
        <f t="shared" si="19"/>
        <v>39.533333333333331</v>
      </c>
      <c r="J88" s="117">
        <f t="shared" si="19"/>
        <v>425.53333333333336</v>
      </c>
      <c r="K88" s="117">
        <f t="shared" si="19"/>
        <v>16.600000000000001</v>
      </c>
      <c r="L88" s="117">
        <f t="shared" si="19"/>
        <v>3803.3333333333335</v>
      </c>
      <c r="M88" s="117">
        <f t="shared" si="19"/>
        <v>56.133333333333333</v>
      </c>
      <c r="N88" s="117">
        <f t="shared" si="19"/>
        <v>2805.4</v>
      </c>
      <c r="O88" s="117">
        <f t="shared" si="19"/>
        <v>59.266666666666666</v>
      </c>
      <c r="P88" s="117">
        <f t="shared" si="19"/>
        <v>965.73333333333335</v>
      </c>
      <c r="Q88" s="117"/>
      <c r="R88" s="130"/>
    </row>
    <row r="89" spans="1:18" ht="36.75" customHeight="1" x14ac:dyDescent="0.15">
      <c r="A89" s="487" t="s">
        <v>17</v>
      </c>
      <c r="B89" s="488"/>
      <c r="C89" s="489"/>
      <c r="D89" s="9"/>
      <c r="E89" s="9"/>
      <c r="F89" s="117">
        <f>F86/$D$86*18</f>
        <v>756.58823529411768</v>
      </c>
      <c r="G89" s="117">
        <f t="shared" ref="G89:O89" si="20">G86/$D$86*18</f>
        <v>99.058823529411768</v>
      </c>
      <c r="H89" s="117">
        <f t="shared" si="20"/>
        <v>2124.7647058823527</v>
      </c>
      <c r="I89" s="117">
        <f t="shared" si="20"/>
        <v>34.882352941176471</v>
      </c>
      <c r="J89" s="117">
        <f t="shared" si="20"/>
        <v>375.47058823529409</v>
      </c>
      <c r="K89" s="117">
        <f t="shared" si="20"/>
        <v>14.647058823529411</v>
      </c>
      <c r="L89" s="117">
        <f t="shared" si="20"/>
        <v>3355.8823529411766</v>
      </c>
      <c r="M89" s="117">
        <f t="shared" si="20"/>
        <v>49.529411764705884</v>
      </c>
      <c r="N89" s="117">
        <f t="shared" si="20"/>
        <v>2475.3529411764707</v>
      </c>
      <c r="O89" s="117">
        <f t="shared" si="20"/>
        <v>52.294117647058819</v>
      </c>
      <c r="P89" s="117">
        <f>P86/$D$86*18</f>
        <v>852.11764705882354</v>
      </c>
      <c r="Q89" s="117"/>
      <c r="R89" s="130"/>
    </row>
    <row r="90" spans="1:18" ht="36.75" customHeight="1" x14ac:dyDescent="0.15">
      <c r="A90" s="487" t="s">
        <v>18</v>
      </c>
      <c r="B90" s="488"/>
      <c r="C90" s="489"/>
      <c r="D90" s="370">
        <v>306</v>
      </c>
      <c r="E90" s="370">
        <v>440</v>
      </c>
      <c r="F90" s="356">
        <v>12985</v>
      </c>
      <c r="G90" s="356">
        <v>1723</v>
      </c>
      <c r="H90" s="356">
        <v>35902</v>
      </c>
      <c r="I90" s="357">
        <v>292</v>
      </c>
      <c r="J90" s="356">
        <v>6203</v>
      </c>
      <c r="K90" s="357">
        <v>130</v>
      </c>
      <c r="L90" s="358">
        <f>SUM(F90+G90+H90+J90)</f>
        <v>56813</v>
      </c>
      <c r="M90" s="358">
        <f>SUM(I90+K90)</f>
        <v>422</v>
      </c>
      <c r="N90" s="359">
        <v>40844</v>
      </c>
      <c r="O90" s="356">
        <v>976</v>
      </c>
      <c r="P90" s="356">
        <v>14388</v>
      </c>
      <c r="Q90" s="133" t="s">
        <v>72</v>
      </c>
      <c r="R90" s="135"/>
    </row>
    <row r="91" spans="1:18" ht="36" customHeight="1" x14ac:dyDescent="0.15">
      <c r="A91" s="458"/>
      <c r="B91" s="458"/>
      <c r="C91" s="458"/>
      <c r="D91" s="458"/>
      <c r="E91" s="458"/>
      <c r="F91" s="458"/>
      <c r="G91" s="458"/>
      <c r="H91" s="458"/>
      <c r="I91" s="458"/>
      <c r="J91" s="458"/>
      <c r="K91" s="458"/>
      <c r="L91" s="458"/>
      <c r="M91" s="458"/>
      <c r="N91" s="458"/>
      <c r="O91" s="458"/>
      <c r="P91" s="458"/>
      <c r="Q91" s="458"/>
      <c r="R91" s="458"/>
    </row>
    <row r="92" spans="1:18" ht="41.25" customHeight="1" x14ac:dyDescent="0.15">
      <c r="A92" s="505" t="s">
        <v>309</v>
      </c>
      <c r="B92" s="505"/>
      <c r="C92" s="505"/>
      <c r="D92" s="505"/>
      <c r="E92" s="505"/>
      <c r="F92" s="505"/>
      <c r="G92" s="505"/>
      <c r="H92" s="505"/>
      <c r="I92" s="505"/>
      <c r="J92" s="505"/>
      <c r="K92" s="505"/>
      <c r="L92" s="505"/>
      <c r="M92" s="505"/>
      <c r="N92" s="505"/>
      <c r="O92" s="505"/>
      <c r="P92" s="505"/>
      <c r="Q92" s="505"/>
      <c r="R92" s="74" t="s">
        <v>77</v>
      </c>
    </row>
    <row r="93" spans="1:18" ht="37.5" customHeight="1" x14ac:dyDescent="0.15">
      <c r="A93" s="17"/>
      <c r="B93" s="12"/>
      <c r="C93" s="30" t="s">
        <v>50</v>
      </c>
      <c r="D93" s="506" t="s">
        <v>82</v>
      </c>
      <c r="E93" s="506" t="s">
        <v>53</v>
      </c>
      <c r="F93" s="512" t="s">
        <v>99</v>
      </c>
      <c r="G93" s="513"/>
      <c r="H93" s="513"/>
      <c r="I93" s="513"/>
      <c r="J93" s="513"/>
      <c r="K93" s="513"/>
      <c r="L93" s="513"/>
      <c r="M93" s="513"/>
      <c r="N93" s="513"/>
      <c r="O93" s="513"/>
      <c r="P93" s="513"/>
      <c r="Q93" s="513"/>
      <c r="R93" s="514"/>
    </row>
    <row r="94" spans="1:18" ht="37.5" customHeight="1" x14ac:dyDescent="0.15">
      <c r="A94" s="18"/>
      <c r="B94" s="13"/>
      <c r="C94" s="13"/>
      <c r="D94" s="507"/>
      <c r="E94" s="507"/>
      <c r="F94" s="502" t="s">
        <v>0</v>
      </c>
      <c r="G94" s="481"/>
      <c r="H94" s="502" t="s">
        <v>1</v>
      </c>
      <c r="I94" s="503"/>
      <c r="J94" s="503"/>
      <c r="K94" s="481"/>
      <c r="L94" s="37"/>
      <c r="M94" s="510" t="s">
        <v>164</v>
      </c>
      <c r="N94" s="485" t="s">
        <v>170</v>
      </c>
      <c r="O94" s="485" t="s">
        <v>148</v>
      </c>
      <c r="P94" s="485" t="s">
        <v>149</v>
      </c>
      <c r="Q94" s="8"/>
      <c r="R94" s="39"/>
    </row>
    <row r="95" spans="1:18" ht="37.5" customHeight="1" x14ac:dyDescent="0.15">
      <c r="A95" s="26" t="s">
        <v>56</v>
      </c>
      <c r="B95" s="14"/>
      <c r="C95" s="14"/>
      <c r="D95" s="508"/>
      <c r="E95" s="508"/>
      <c r="F95" s="38" t="s">
        <v>2</v>
      </c>
      <c r="G95" s="38" t="s">
        <v>3</v>
      </c>
      <c r="H95" s="38" t="s">
        <v>2</v>
      </c>
      <c r="I95" s="151" t="s">
        <v>164</v>
      </c>
      <c r="J95" s="73" t="s">
        <v>3</v>
      </c>
      <c r="K95" s="151" t="s">
        <v>164</v>
      </c>
      <c r="L95" s="62" t="s">
        <v>4</v>
      </c>
      <c r="M95" s="511"/>
      <c r="N95" s="515"/>
      <c r="O95" s="515"/>
      <c r="P95" s="515"/>
      <c r="Q95" s="15" t="s">
        <v>5</v>
      </c>
      <c r="R95" s="28" t="s">
        <v>6</v>
      </c>
    </row>
    <row r="96" spans="1:18" ht="38.25" customHeight="1" x14ac:dyDescent="0.15">
      <c r="A96" s="504" t="s">
        <v>190</v>
      </c>
      <c r="B96" s="456"/>
      <c r="C96" s="456"/>
      <c r="D96" s="136">
        <v>18</v>
      </c>
      <c r="E96" s="136">
        <v>29</v>
      </c>
      <c r="F96" s="123">
        <v>1793</v>
      </c>
      <c r="G96" s="123">
        <v>290</v>
      </c>
      <c r="H96" s="123">
        <v>1375</v>
      </c>
      <c r="I96" s="123">
        <v>1</v>
      </c>
      <c r="J96" s="123">
        <v>155</v>
      </c>
      <c r="K96" s="123">
        <v>1</v>
      </c>
      <c r="L96" s="110">
        <f>SUM(F96+G96+H96+J96)</f>
        <v>3613</v>
      </c>
      <c r="M96" s="124">
        <f>SUM(I96+K96)</f>
        <v>2</v>
      </c>
      <c r="N96" s="124">
        <v>2992</v>
      </c>
      <c r="O96" s="123">
        <v>0</v>
      </c>
      <c r="P96" s="123">
        <v>1213</v>
      </c>
      <c r="Q96" s="225">
        <v>3750</v>
      </c>
      <c r="R96" s="125">
        <f t="shared" ref="R96:R112" si="21">L96/Q96*100</f>
        <v>96.346666666666664</v>
      </c>
    </row>
    <row r="97" spans="1:18" ht="38.25" customHeight="1" x14ac:dyDescent="0.15">
      <c r="A97" s="504" t="s">
        <v>59</v>
      </c>
      <c r="B97" s="456"/>
      <c r="C97" s="456"/>
      <c r="D97" s="136">
        <v>18</v>
      </c>
      <c r="E97" s="136">
        <v>30</v>
      </c>
      <c r="F97" s="123">
        <v>1051</v>
      </c>
      <c r="G97" s="123">
        <v>58</v>
      </c>
      <c r="H97" s="123">
        <v>3072</v>
      </c>
      <c r="I97" s="123">
        <v>0</v>
      </c>
      <c r="J97" s="123">
        <v>305</v>
      </c>
      <c r="K97" s="123">
        <v>0</v>
      </c>
      <c r="L97" s="110">
        <f t="shared" ref="L97:L112" si="22">SUM(F97+G97+H97+J97)</f>
        <v>4486</v>
      </c>
      <c r="M97" s="124">
        <f t="shared" ref="M97:M112" si="23">SUM(I97+K97)</f>
        <v>0</v>
      </c>
      <c r="N97" s="124">
        <v>4405</v>
      </c>
      <c r="O97" s="123">
        <v>4</v>
      </c>
      <c r="P97" s="123">
        <v>1538</v>
      </c>
      <c r="Q97" s="225">
        <v>4170</v>
      </c>
      <c r="R97" s="125">
        <f t="shared" si="21"/>
        <v>107.57793764988011</v>
      </c>
    </row>
    <row r="98" spans="1:18" ht="38.25" customHeight="1" x14ac:dyDescent="0.15">
      <c r="A98" s="455" t="s">
        <v>92</v>
      </c>
      <c r="B98" s="456"/>
      <c r="C98" s="456"/>
      <c r="D98" s="136">
        <v>36</v>
      </c>
      <c r="E98" s="136">
        <v>29</v>
      </c>
      <c r="F98" s="123">
        <v>2102</v>
      </c>
      <c r="G98" s="123">
        <v>285</v>
      </c>
      <c r="H98" s="123">
        <v>2681</v>
      </c>
      <c r="I98" s="123">
        <v>37</v>
      </c>
      <c r="J98" s="123">
        <v>418</v>
      </c>
      <c r="K98" s="123">
        <v>52</v>
      </c>
      <c r="L98" s="110">
        <f>SUM(F98+G98+H98+J98)</f>
        <v>5486</v>
      </c>
      <c r="M98" s="124">
        <f t="shared" si="23"/>
        <v>89</v>
      </c>
      <c r="N98" s="124">
        <v>1647</v>
      </c>
      <c r="O98" s="123">
        <v>0</v>
      </c>
      <c r="P98" s="123">
        <v>1415</v>
      </c>
      <c r="Q98" s="225">
        <v>4557</v>
      </c>
      <c r="R98" s="125">
        <f t="shared" si="21"/>
        <v>120.38621900373052</v>
      </c>
    </row>
    <row r="99" spans="1:18" ht="38.25" customHeight="1" x14ac:dyDescent="0.15">
      <c r="A99" s="455" t="s">
        <v>38</v>
      </c>
      <c r="B99" s="456"/>
      <c r="C99" s="456"/>
      <c r="D99" s="136">
        <v>18</v>
      </c>
      <c r="E99" s="136">
        <v>30</v>
      </c>
      <c r="F99" s="123">
        <v>1041</v>
      </c>
      <c r="G99" s="123">
        <v>98</v>
      </c>
      <c r="H99" s="123">
        <v>3074</v>
      </c>
      <c r="I99" s="123">
        <v>0</v>
      </c>
      <c r="J99" s="123">
        <v>273</v>
      </c>
      <c r="K99" s="123">
        <v>0</v>
      </c>
      <c r="L99" s="110">
        <f t="shared" si="22"/>
        <v>4486</v>
      </c>
      <c r="M99" s="124">
        <f t="shared" si="23"/>
        <v>0</v>
      </c>
      <c r="N99" s="124">
        <v>3130</v>
      </c>
      <c r="O99" s="123">
        <v>8</v>
      </c>
      <c r="P99" s="123">
        <v>1199</v>
      </c>
      <c r="Q99" s="225">
        <v>4350</v>
      </c>
      <c r="R99" s="125">
        <f t="shared" si="21"/>
        <v>103.1264367816092</v>
      </c>
    </row>
    <row r="100" spans="1:18" ht="38.25" customHeight="1" x14ac:dyDescent="0.15">
      <c r="A100" s="504" t="s">
        <v>83</v>
      </c>
      <c r="B100" s="456"/>
      <c r="C100" s="456"/>
      <c r="D100" s="136">
        <v>18</v>
      </c>
      <c r="E100" s="136">
        <v>30</v>
      </c>
      <c r="F100" s="123">
        <v>1497</v>
      </c>
      <c r="G100" s="123">
        <v>333</v>
      </c>
      <c r="H100" s="123">
        <v>1954</v>
      </c>
      <c r="I100" s="123">
        <v>2</v>
      </c>
      <c r="J100" s="123">
        <v>615</v>
      </c>
      <c r="K100" s="123">
        <v>1</v>
      </c>
      <c r="L100" s="110">
        <f t="shared" si="22"/>
        <v>4399</v>
      </c>
      <c r="M100" s="124">
        <f t="shared" si="23"/>
        <v>3</v>
      </c>
      <c r="N100" s="124">
        <v>3799</v>
      </c>
      <c r="O100" s="123">
        <v>116</v>
      </c>
      <c r="P100" s="123">
        <v>1187</v>
      </c>
      <c r="Q100" s="225">
        <v>4344</v>
      </c>
      <c r="R100" s="125">
        <f t="shared" si="21"/>
        <v>101.26611418047882</v>
      </c>
    </row>
    <row r="101" spans="1:18" ht="38.25" customHeight="1" x14ac:dyDescent="0.15">
      <c r="A101" s="504" t="s">
        <v>121</v>
      </c>
      <c r="B101" s="456"/>
      <c r="C101" s="456"/>
      <c r="D101" s="136">
        <v>27</v>
      </c>
      <c r="E101" s="136">
        <v>30</v>
      </c>
      <c r="F101" s="123">
        <v>2133</v>
      </c>
      <c r="G101" s="123">
        <v>119</v>
      </c>
      <c r="H101" s="123">
        <v>4279</v>
      </c>
      <c r="I101" s="123">
        <v>0</v>
      </c>
      <c r="J101" s="123">
        <v>480</v>
      </c>
      <c r="K101" s="123">
        <v>0</v>
      </c>
      <c r="L101" s="110">
        <f t="shared" si="22"/>
        <v>7011</v>
      </c>
      <c r="M101" s="124">
        <f t="shared" si="23"/>
        <v>0</v>
      </c>
      <c r="N101" s="124">
        <v>6713</v>
      </c>
      <c r="O101" s="123">
        <v>135</v>
      </c>
      <c r="P101" s="123">
        <v>2013</v>
      </c>
      <c r="Q101" s="225">
        <v>6847</v>
      </c>
      <c r="R101" s="125">
        <f t="shared" si="21"/>
        <v>102.39520958083833</v>
      </c>
    </row>
    <row r="102" spans="1:18" ht="38.25" customHeight="1" x14ac:dyDescent="0.15">
      <c r="A102" s="504" t="s">
        <v>89</v>
      </c>
      <c r="B102" s="456"/>
      <c r="C102" s="456"/>
      <c r="D102" s="136">
        <v>18</v>
      </c>
      <c r="E102" s="136">
        <v>28</v>
      </c>
      <c r="F102" s="123">
        <v>1028</v>
      </c>
      <c r="G102" s="123">
        <v>88</v>
      </c>
      <c r="H102" s="123">
        <v>1569</v>
      </c>
      <c r="I102" s="123">
        <v>0</v>
      </c>
      <c r="J102" s="123">
        <v>173</v>
      </c>
      <c r="K102" s="123">
        <v>0</v>
      </c>
      <c r="L102" s="110">
        <f t="shared" si="22"/>
        <v>2858</v>
      </c>
      <c r="M102" s="124">
        <f t="shared" si="23"/>
        <v>0</v>
      </c>
      <c r="N102" s="124">
        <v>933</v>
      </c>
      <c r="O102" s="123">
        <v>3</v>
      </c>
      <c r="P102" s="123">
        <v>655</v>
      </c>
      <c r="Q102" s="225">
        <v>2516</v>
      </c>
      <c r="R102" s="125">
        <f t="shared" si="21"/>
        <v>113.59300476947536</v>
      </c>
    </row>
    <row r="103" spans="1:18" ht="38.25" customHeight="1" x14ac:dyDescent="0.15">
      <c r="A103" s="455" t="s">
        <v>90</v>
      </c>
      <c r="B103" s="456"/>
      <c r="C103" s="456"/>
      <c r="D103" s="136">
        <v>36</v>
      </c>
      <c r="E103" s="136">
        <v>30</v>
      </c>
      <c r="F103" s="123">
        <v>1308</v>
      </c>
      <c r="G103" s="123">
        <v>80</v>
      </c>
      <c r="H103" s="123">
        <v>2052</v>
      </c>
      <c r="I103" s="123">
        <v>0</v>
      </c>
      <c r="J103" s="123">
        <v>293</v>
      </c>
      <c r="K103" s="123">
        <v>0</v>
      </c>
      <c r="L103" s="110">
        <f t="shared" si="22"/>
        <v>3733</v>
      </c>
      <c r="M103" s="124">
        <f t="shared" si="23"/>
        <v>0</v>
      </c>
      <c r="N103" s="124">
        <v>2545</v>
      </c>
      <c r="O103" s="123">
        <v>11</v>
      </c>
      <c r="P103" s="123">
        <v>923</v>
      </c>
      <c r="Q103" s="225">
        <v>3463</v>
      </c>
      <c r="R103" s="125">
        <f t="shared" si="21"/>
        <v>107.79670805659833</v>
      </c>
    </row>
    <row r="104" spans="1:18" ht="38.25" customHeight="1" x14ac:dyDescent="0.15">
      <c r="A104" s="455" t="s">
        <v>91</v>
      </c>
      <c r="B104" s="456"/>
      <c r="C104" s="456"/>
      <c r="D104" s="136">
        <v>18</v>
      </c>
      <c r="E104" s="136">
        <v>29</v>
      </c>
      <c r="F104" s="123">
        <v>1055</v>
      </c>
      <c r="G104" s="123">
        <v>68</v>
      </c>
      <c r="H104" s="123">
        <v>1404</v>
      </c>
      <c r="I104" s="123">
        <v>0</v>
      </c>
      <c r="J104" s="123">
        <v>190</v>
      </c>
      <c r="K104" s="123">
        <v>0</v>
      </c>
      <c r="L104" s="110">
        <f t="shared" si="22"/>
        <v>2717</v>
      </c>
      <c r="M104" s="124">
        <f t="shared" si="23"/>
        <v>0</v>
      </c>
      <c r="N104" s="124">
        <v>1957</v>
      </c>
      <c r="O104" s="123">
        <v>0</v>
      </c>
      <c r="P104" s="123">
        <v>790</v>
      </c>
      <c r="Q104" s="225">
        <v>2995</v>
      </c>
      <c r="R104" s="125">
        <f t="shared" si="21"/>
        <v>90.717863105175283</v>
      </c>
    </row>
    <row r="105" spans="1:18" ht="38.25" customHeight="1" x14ac:dyDescent="0.15">
      <c r="A105" s="455" t="s">
        <v>132</v>
      </c>
      <c r="B105" s="456"/>
      <c r="C105" s="456"/>
      <c r="D105" s="136">
        <v>18</v>
      </c>
      <c r="E105" s="136">
        <v>30</v>
      </c>
      <c r="F105" s="123">
        <v>103</v>
      </c>
      <c r="G105" s="123">
        <v>4</v>
      </c>
      <c r="H105" s="123">
        <v>3943</v>
      </c>
      <c r="I105" s="123">
        <v>2</v>
      </c>
      <c r="J105" s="123">
        <v>513</v>
      </c>
      <c r="K105" s="123">
        <v>0</v>
      </c>
      <c r="L105" s="110">
        <f t="shared" si="22"/>
        <v>4563</v>
      </c>
      <c r="M105" s="124">
        <f t="shared" si="23"/>
        <v>2</v>
      </c>
      <c r="N105" s="124">
        <v>4035</v>
      </c>
      <c r="O105" s="123">
        <v>0</v>
      </c>
      <c r="P105" s="123">
        <v>1708</v>
      </c>
      <c r="Q105" s="225">
        <v>4387</v>
      </c>
      <c r="R105" s="125">
        <f t="shared" si="21"/>
        <v>104.01185320264416</v>
      </c>
    </row>
    <row r="106" spans="1:18" ht="38.25" customHeight="1" x14ac:dyDescent="0.15">
      <c r="A106" s="455" t="s">
        <v>39</v>
      </c>
      <c r="B106" s="456"/>
      <c r="C106" s="456"/>
      <c r="D106" s="136">
        <v>27</v>
      </c>
      <c r="E106" s="136">
        <v>29</v>
      </c>
      <c r="F106" s="123">
        <v>1452</v>
      </c>
      <c r="G106" s="123">
        <v>107</v>
      </c>
      <c r="H106" s="123">
        <v>2600</v>
      </c>
      <c r="I106" s="123">
        <v>0</v>
      </c>
      <c r="J106" s="123">
        <v>197</v>
      </c>
      <c r="K106" s="123">
        <v>0</v>
      </c>
      <c r="L106" s="110">
        <f t="shared" si="22"/>
        <v>4356</v>
      </c>
      <c r="M106" s="124">
        <f t="shared" si="23"/>
        <v>0</v>
      </c>
      <c r="N106" s="124">
        <v>4228</v>
      </c>
      <c r="O106" s="123">
        <v>0</v>
      </c>
      <c r="P106" s="123">
        <v>1633</v>
      </c>
      <c r="Q106" s="225">
        <v>4344</v>
      </c>
      <c r="R106" s="125">
        <f t="shared" si="21"/>
        <v>100.27624309392264</v>
      </c>
    </row>
    <row r="107" spans="1:18" ht="38.25" customHeight="1" x14ac:dyDescent="0.15">
      <c r="A107" s="455" t="s">
        <v>40</v>
      </c>
      <c r="B107" s="456"/>
      <c r="C107" s="456"/>
      <c r="D107" s="136">
        <v>27</v>
      </c>
      <c r="E107" s="136">
        <v>30</v>
      </c>
      <c r="F107" s="123">
        <v>1822</v>
      </c>
      <c r="G107" s="123">
        <v>157</v>
      </c>
      <c r="H107" s="123">
        <v>1910</v>
      </c>
      <c r="I107" s="123">
        <v>6</v>
      </c>
      <c r="J107" s="123">
        <v>287</v>
      </c>
      <c r="K107" s="123">
        <v>4</v>
      </c>
      <c r="L107" s="110">
        <f t="shared" si="22"/>
        <v>4176</v>
      </c>
      <c r="M107" s="124">
        <f t="shared" si="23"/>
        <v>10</v>
      </c>
      <c r="N107" s="124">
        <v>2086</v>
      </c>
      <c r="O107" s="123">
        <v>18</v>
      </c>
      <c r="P107" s="123">
        <v>1221</v>
      </c>
      <c r="Q107" s="225">
        <v>3876</v>
      </c>
      <c r="R107" s="125">
        <f t="shared" si="21"/>
        <v>107.73993808049536</v>
      </c>
    </row>
    <row r="108" spans="1:18" ht="38.25" customHeight="1" x14ac:dyDescent="0.15">
      <c r="A108" s="455" t="s">
        <v>41</v>
      </c>
      <c r="B108" s="456"/>
      <c r="C108" s="456"/>
      <c r="D108" s="136">
        <v>18</v>
      </c>
      <c r="E108" s="136">
        <v>30</v>
      </c>
      <c r="F108" s="123">
        <v>1668</v>
      </c>
      <c r="G108" s="123">
        <v>116</v>
      </c>
      <c r="H108" s="123">
        <v>1880</v>
      </c>
      <c r="I108" s="123">
        <v>4</v>
      </c>
      <c r="J108" s="123">
        <v>226</v>
      </c>
      <c r="K108" s="123">
        <v>10</v>
      </c>
      <c r="L108" s="110">
        <f t="shared" si="22"/>
        <v>3890</v>
      </c>
      <c r="M108" s="124">
        <f t="shared" si="23"/>
        <v>14</v>
      </c>
      <c r="N108" s="124">
        <v>364</v>
      </c>
      <c r="O108" s="123">
        <v>57</v>
      </c>
      <c r="P108" s="123">
        <v>1045</v>
      </c>
      <c r="Q108" s="225">
        <v>3781</v>
      </c>
      <c r="R108" s="125">
        <f t="shared" si="21"/>
        <v>102.88283522877546</v>
      </c>
    </row>
    <row r="109" spans="1:18" ht="38.25" customHeight="1" x14ac:dyDescent="0.15">
      <c r="A109" s="455" t="s">
        <v>42</v>
      </c>
      <c r="B109" s="456"/>
      <c r="C109" s="456"/>
      <c r="D109" s="136">
        <v>18</v>
      </c>
      <c r="E109" s="136">
        <v>29</v>
      </c>
      <c r="F109" s="123">
        <v>756</v>
      </c>
      <c r="G109" s="123">
        <v>131</v>
      </c>
      <c r="H109" s="123">
        <v>1479</v>
      </c>
      <c r="I109" s="123">
        <v>15</v>
      </c>
      <c r="J109" s="123">
        <v>283</v>
      </c>
      <c r="K109" s="123">
        <v>5</v>
      </c>
      <c r="L109" s="110">
        <f t="shared" si="22"/>
        <v>2649</v>
      </c>
      <c r="M109" s="124">
        <f t="shared" si="23"/>
        <v>20</v>
      </c>
      <c r="N109" s="124">
        <v>2469</v>
      </c>
      <c r="O109" s="123">
        <v>1</v>
      </c>
      <c r="P109" s="123">
        <v>535</v>
      </c>
      <c r="Q109" s="225">
        <v>2529</v>
      </c>
      <c r="R109" s="125">
        <f t="shared" si="21"/>
        <v>104.7449584816133</v>
      </c>
    </row>
    <row r="110" spans="1:18" ht="38.25" customHeight="1" x14ac:dyDescent="0.15">
      <c r="A110" s="455" t="s">
        <v>43</v>
      </c>
      <c r="B110" s="456"/>
      <c r="C110" s="456"/>
      <c r="D110" s="136">
        <v>27</v>
      </c>
      <c r="E110" s="136">
        <v>30</v>
      </c>
      <c r="F110" s="123">
        <v>2240</v>
      </c>
      <c r="G110" s="123">
        <v>142</v>
      </c>
      <c r="H110" s="123">
        <v>2238</v>
      </c>
      <c r="I110" s="123">
        <v>3</v>
      </c>
      <c r="J110" s="123">
        <v>318</v>
      </c>
      <c r="K110" s="123">
        <v>4</v>
      </c>
      <c r="L110" s="110">
        <f t="shared" si="22"/>
        <v>4938</v>
      </c>
      <c r="M110" s="124">
        <f t="shared" si="23"/>
        <v>7</v>
      </c>
      <c r="N110" s="124">
        <v>3735</v>
      </c>
      <c r="O110" s="123">
        <v>117</v>
      </c>
      <c r="P110" s="123">
        <v>1431</v>
      </c>
      <c r="Q110" s="225">
        <v>4738</v>
      </c>
      <c r="R110" s="125">
        <f t="shared" si="21"/>
        <v>104.22119037568594</v>
      </c>
    </row>
    <row r="111" spans="1:18" ht="38.25" customHeight="1" x14ac:dyDescent="0.15">
      <c r="A111" s="455" t="s">
        <v>44</v>
      </c>
      <c r="B111" s="456"/>
      <c r="C111" s="456"/>
      <c r="D111" s="136">
        <v>18</v>
      </c>
      <c r="E111" s="136">
        <v>30</v>
      </c>
      <c r="F111" s="123">
        <v>743</v>
      </c>
      <c r="G111" s="123">
        <v>93</v>
      </c>
      <c r="H111" s="123">
        <v>2843</v>
      </c>
      <c r="I111" s="123">
        <v>9</v>
      </c>
      <c r="J111" s="123">
        <v>322</v>
      </c>
      <c r="K111" s="123">
        <v>10</v>
      </c>
      <c r="L111" s="110">
        <f t="shared" si="22"/>
        <v>4001</v>
      </c>
      <c r="M111" s="124">
        <f t="shared" si="23"/>
        <v>19</v>
      </c>
      <c r="N111" s="124">
        <v>2855</v>
      </c>
      <c r="O111" s="123">
        <v>0</v>
      </c>
      <c r="P111" s="123">
        <v>992</v>
      </c>
      <c r="Q111" s="225">
        <v>3965</v>
      </c>
      <c r="R111" s="125">
        <f t="shared" si="21"/>
        <v>100.90794451450189</v>
      </c>
    </row>
    <row r="112" spans="1:18" ht="38.25" customHeight="1" x14ac:dyDescent="0.15">
      <c r="A112" s="455" t="s">
        <v>46</v>
      </c>
      <c r="B112" s="456"/>
      <c r="C112" s="456"/>
      <c r="D112" s="136">
        <v>18</v>
      </c>
      <c r="E112" s="136">
        <v>28</v>
      </c>
      <c r="F112" s="123">
        <v>1477</v>
      </c>
      <c r="G112" s="123">
        <v>121</v>
      </c>
      <c r="H112" s="123">
        <v>1394</v>
      </c>
      <c r="I112" s="123">
        <v>6</v>
      </c>
      <c r="J112" s="123">
        <v>124</v>
      </c>
      <c r="K112" s="123">
        <v>0</v>
      </c>
      <c r="L112" s="110">
        <f t="shared" si="22"/>
        <v>3116</v>
      </c>
      <c r="M112" s="124">
        <f t="shared" si="23"/>
        <v>6</v>
      </c>
      <c r="N112" s="124">
        <v>1790</v>
      </c>
      <c r="O112" s="123">
        <v>0</v>
      </c>
      <c r="P112" s="123">
        <v>822</v>
      </c>
      <c r="Q112" s="225">
        <v>3075</v>
      </c>
      <c r="R112" s="125">
        <f t="shared" si="21"/>
        <v>101.33333333333334</v>
      </c>
    </row>
    <row r="113" spans="1:18" ht="38.25" customHeight="1" x14ac:dyDescent="0.15">
      <c r="A113" s="455"/>
      <c r="B113" s="479"/>
      <c r="C113" s="479"/>
      <c r="D113" s="140" t="s">
        <v>19</v>
      </c>
      <c r="E113" s="140"/>
      <c r="F113" s="147" t="s">
        <v>19</v>
      </c>
      <c r="G113" s="147" t="s">
        <v>19</v>
      </c>
      <c r="H113" s="147" t="s">
        <v>19</v>
      </c>
      <c r="I113" s="147"/>
      <c r="J113" s="147" t="s">
        <v>19</v>
      </c>
      <c r="K113" s="147"/>
      <c r="L113" s="148" t="s">
        <v>14</v>
      </c>
      <c r="M113" s="148"/>
      <c r="N113" s="148"/>
      <c r="O113" s="123"/>
      <c r="P113" s="123"/>
      <c r="Q113" s="226" t="s">
        <v>14</v>
      </c>
      <c r="R113" s="149" t="s">
        <v>14</v>
      </c>
    </row>
    <row r="114" spans="1:18" ht="38.25" customHeight="1" x14ac:dyDescent="0.15">
      <c r="A114" s="455"/>
      <c r="B114" s="479"/>
      <c r="C114" s="479"/>
      <c r="D114" s="140"/>
      <c r="E114" s="140"/>
      <c r="F114" s="147"/>
      <c r="G114" s="147"/>
      <c r="H114" s="147"/>
      <c r="I114" s="147"/>
      <c r="J114" s="147"/>
      <c r="K114" s="147"/>
      <c r="L114" s="148"/>
      <c r="M114" s="148"/>
      <c r="N114" s="148"/>
      <c r="O114" s="123"/>
      <c r="P114" s="123"/>
      <c r="Q114" s="123"/>
      <c r="R114" s="149"/>
    </row>
    <row r="115" spans="1:18" ht="38.25" customHeight="1" x14ac:dyDescent="0.15">
      <c r="A115" s="455"/>
      <c r="B115" s="479"/>
      <c r="C115" s="479"/>
      <c r="D115" s="140"/>
      <c r="E115" s="140"/>
      <c r="F115" s="147"/>
      <c r="G115" s="147"/>
      <c r="H115" s="147"/>
      <c r="I115" s="147"/>
      <c r="J115" s="147"/>
      <c r="K115" s="147"/>
      <c r="L115" s="148"/>
      <c r="M115" s="148"/>
      <c r="N115" s="148"/>
      <c r="O115" s="123"/>
      <c r="P115" s="123"/>
      <c r="Q115" s="123"/>
      <c r="R115" s="149"/>
    </row>
    <row r="116" spans="1:18" ht="38.25" customHeight="1" x14ac:dyDescent="0.15">
      <c r="A116" s="455"/>
      <c r="B116" s="479"/>
      <c r="C116" s="479"/>
      <c r="D116" s="140"/>
      <c r="E116" s="140"/>
      <c r="F116" s="147"/>
      <c r="G116" s="147"/>
      <c r="H116" s="147"/>
      <c r="I116" s="147"/>
      <c r="J116" s="147"/>
      <c r="K116" s="147"/>
      <c r="L116" s="148"/>
      <c r="M116" s="148"/>
      <c r="N116" s="148"/>
      <c r="O116" s="123"/>
      <c r="P116" s="123"/>
      <c r="Q116" s="123"/>
      <c r="R116" s="149"/>
    </row>
    <row r="117" spans="1:18" ht="38.25" customHeight="1" x14ac:dyDescent="0.15">
      <c r="A117" s="494" t="s">
        <v>360</v>
      </c>
      <c r="B117" s="495"/>
      <c r="C117" s="496"/>
      <c r="D117" s="186">
        <f t="shared" ref="D117:Q117" si="24">SUM(D96:D112)</f>
        <v>378</v>
      </c>
      <c r="E117" s="186">
        <f t="shared" si="24"/>
        <v>501</v>
      </c>
      <c r="F117" s="128">
        <f t="shared" si="24"/>
        <v>23269</v>
      </c>
      <c r="G117" s="128">
        <f t="shared" si="24"/>
        <v>2290</v>
      </c>
      <c r="H117" s="128">
        <f t="shared" si="24"/>
        <v>39747</v>
      </c>
      <c r="I117" s="128">
        <f t="shared" si="24"/>
        <v>85</v>
      </c>
      <c r="J117" s="128">
        <f t="shared" si="24"/>
        <v>5172</v>
      </c>
      <c r="K117" s="128">
        <f t="shared" si="24"/>
        <v>87</v>
      </c>
      <c r="L117" s="128">
        <f t="shared" si="24"/>
        <v>70478</v>
      </c>
      <c r="M117" s="128">
        <f t="shared" si="24"/>
        <v>172</v>
      </c>
      <c r="N117" s="128">
        <f t="shared" si="24"/>
        <v>49683</v>
      </c>
      <c r="O117" s="128">
        <f t="shared" si="24"/>
        <v>470</v>
      </c>
      <c r="P117" s="128">
        <f t="shared" si="24"/>
        <v>20320</v>
      </c>
      <c r="Q117" s="128">
        <f t="shared" si="24"/>
        <v>67687</v>
      </c>
      <c r="R117" s="129">
        <f>L117/Q117*100</f>
        <v>104.12339149319662</v>
      </c>
    </row>
    <row r="118" spans="1:18" s="2" customFormat="1" ht="38.25" customHeight="1" x14ac:dyDescent="0.15">
      <c r="A118" s="500" t="s">
        <v>15</v>
      </c>
      <c r="B118" s="468"/>
      <c r="C118" s="501"/>
      <c r="D118" s="187"/>
      <c r="E118" s="187"/>
      <c r="F118" s="117">
        <f t="shared" ref="F118:K118" si="25">F117/$L$117*100</f>
        <v>33.015976616816594</v>
      </c>
      <c r="G118" s="117">
        <f t="shared" si="25"/>
        <v>3.2492408978688387</v>
      </c>
      <c r="H118" s="117">
        <f t="shared" si="25"/>
        <v>56.396322256590715</v>
      </c>
      <c r="I118" s="117">
        <f t="shared" si="25"/>
        <v>0.12060501149294815</v>
      </c>
      <c r="J118" s="117">
        <f t="shared" si="25"/>
        <v>7.3384602287238572</v>
      </c>
      <c r="K118" s="117">
        <f t="shared" si="25"/>
        <v>0.12344277646925282</v>
      </c>
      <c r="L118" s="185"/>
      <c r="M118" s="185"/>
      <c r="N118" s="185"/>
      <c r="O118" s="117"/>
      <c r="P118" s="117"/>
      <c r="Q118" s="185"/>
      <c r="R118" s="130"/>
    </row>
    <row r="119" spans="1:18" ht="38.25" customHeight="1" x14ac:dyDescent="0.15">
      <c r="A119" s="487" t="s">
        <v>16</v>
      </c>
      <c r="B119" s="488"/>
      <c r="C119" s="489"/>
      <c r="D119" s="188"/>
      <c r="E119" s="188"/>
      <c r="F119" s="117">
        <f>F117/17</f>
        <v>1368.7647058823529</v>
      </c>
      <c r="G119" s="117">
        <f t="shared" ref="G119:P119" si="26">G117/17</f>
        <v>134.70588235294119</v>
      </c>
      <c r="H119" s="117">
        <f t="shared" si="26"/>
        <v>2338.0588235294117</v>
      </c>
      <c r="I119" s="117">
        <f t="shared" si="26"/>
        <v>5</v>
      </c>
      <c r="J119" s="117">
        <f t="shared" si="26"/>
        <v>304.23529411764707</v>
      </c>
      <c r="K119" s="117">
        <f t="shared" si="26"/>
        <v>5.117647058823529</v>
      </c>
      <c r="L119" s="117">
        <f t="shared" si="26"/>
        <v>4145.7647058823532</v>
      </c>
      <c r="M119" s="117">
        <f t="shared" si="26"/>
        <v>10.117647058823529</v>
      </c>
      <c r="N119" s="117">
        <f t="shared" si="26"/>
        <v>2922.5294117647059</v>
      </c>
      <c r="O119" s="117">
        <f t="shared" si="26"/>
        <v>27.647058823529413</v>
      </c>
      <c r="P119" s="117">
        <f t="shared" si="26"/>
        <v>1195.2941176470588</v>
      </c>
      <c r="Q119" s="117"/>
      <c r="R119" s="130"/>
    </row>
    <row r="120" spans="1:18" ht="38.25" customHeight="1" x14ac:dyDescent="0.15">
      <c r="A120" s="487" t="s">
        <v>17</v>
      </c>
      <c r="B120" s="488"/>
      <c r="C120" s="489"/>
      <c r="D120" s="188"/>
      <c r="E120" s="188"/>
      <c r="F120" s="117">
        <f>F117/$D$117*18</f>
        <v>1108.047619047619</v>
      </c>
      <c r="G120" s="117">
        <f t="shared" ref="G120:P120" si="27">G117/$D$117*18</f>
        <v>109.04761904761905</v>
      </c>
      <c r="H120" s="117">
        <f t="shared" si="27"/>
        <v>1892.7142857142856</v>
      </c>
      <c r="I120" s="117">
        <f t="shared" si="27"/>
        <v>4.0476190476190474</v>
      </c>
      <c r="J120" s="117">
        <f t="shared" si="27"/>
        <v>246.28571428571428</v>
      </c>
      <c r="K120" s="117">
        <f t="shared" si="27"/>
        <v>4.1428571428571423</v>
      </c>
      <c r="L120" s="117">
        <f t="shared" si="27"/>
        <v>3356.0952380952381</v>
      </c>
      <c r="M120" s="117">
        <f t="shared" si="27"/>
        <v>8.1904761904761898</v>
      </c>
      <c r="N120" s="117">
        <f t="shared" si="27"/>
        <v>2365.8571428571427</v>
      </c>
      <c r="O120" s="117">
        <f t="shared" si="27"/>
        <v>22.380952380952383</v>
      </c>
      <c r="P120" s="117">
        <f t="shared" si="27"/>
        <v>967.61904761904771</v>
      </c>
      <c r="Q120" s="117"/>
      <c r="R120" s="130"/>
    </row>
    <row r="121" spans="1:18" ht="38.25" customHeight="1" x14ac:dyDescent="0.15">
      <c r="A121" s="487" t="s">
        <v>123</v>
      </c>
      <c r="B121" s="488"/>
      <c r="C121" s="489"/>
      <c r="D121" s="444">
        <v>378</v>
      </c>
      <c r="E121" s="444">
        <v>495</v>
      </c>
      <c r="F121" s="131">
        <v>23015</v>
      </c>
      <c r="G121" s="131">
        <v>2212</v>
      </c>
      <c r="H121" s="131">
        <v>37498</v>
      </c>
      <c r="I121" s="132">
        <v>21</v>
      </c>
      <c r="J121" s="131">
        <v>4962</v>
      </c>
      <c r="K121" s="132">
        <v>10</v>
      </c>
      <c r="L121" s="183">
        <f>SUM(F121+G121+H121+J121)</f>
        <v>67687</v>
      </c>
      <c r="M121" s="183">
        <f>SUM(I121+K121)</f>
        <v>31</v>
      </c>
      <c r="N121" s="223">
        <v>47309</v>
      </c>
      <c r="O121" s="131">
        <v>480</v>
      </c>
      <c r="P121" s="131">
        <v>19869</v>
      </c>
      <c r="Q121" s="133" t="s">
        <v>72</v>
      </c>
      <c r="R121" s="135"/>
    </row>
    <row r="122" spans="1:18" ht="38.25" customHeight="1" x14ac:dyDescent="0.15">
      <c r="A122" s="556" t="s">
        <v>246</v>
      </c>
      <c r="B122" s="556"/>
      <c r="C122" s="556"/>
      <c r="D122" s="556"/>
      <c r="E122" s="556"/>
      <c r="F122" s="556"/>
      <c r="G122" s="556"/>
      <c r="H122" s="556"/>
      <c r="I122" s="556"/>
      <c r="J122" s="556"/>
      <c r="K122" s="556"/>
      <c r="L122" s="556"/>
      <c r="M122" s="556"/>
      <c r="N122" s="556"/>
      <c r="O122" s="556"/>
      <c r="P122" s="556"/>
      <c r="Q122" s="556"/>
      <c r="R122" s="556"/>
    </row>
    <row r="123" spans="1:18" ht="39.75" customHeight="1" thickBot="1" x14ac:dyDescent="0.2">
      <c r="A123" s="558" t="s">
        <v>310</v>
      </c>
      <c r="B123" s="558"/>
      <c r="C123" s="558"/>
      <c r="D123" s="558"/>
      <c r="E123" s="558"/>
      <c r="F123" s="558"/>
      <c r="G123" s="558"/>
      <c r="H123" s="558"/>
      <c r="I123" s="558"/>
      <c r="J123" s="558"/>
      <c r="K123" s="558"/>
      <c r="L123" s="558"/>
      <c r="M123" s="558"/>
      <c r="N123" s="558"/>
      <c r="O123" s="558"/>
      <c r="P123" s="558"/>
      <c r="Q123" s="558"/>
      <c r="R123" s="75" t="s">
        <v>77</v>
      </c>
    </row>
    <row r="124" spans="1:18" ht="39.75" customHeight="1" x14ac:dyDescent="0.15">
      <c r="A124" s="40"/>
      <c r="B124" s="41"/>
      <c r="C124" s="42" t="s">
        <v>50</v>
      </c>
      <c r="D124" s="497" t="s">
        <v>82</v>
      </c>
      <c r="E124" s="482" t="s">
        <v>53</v>
      </c>
      <c r="F124" s="492" t="s">
        <v>99</v>
      </c>
      <c r="G124" s="492"/>
      <c r="H124" s="492"/>
      <c r="I124" s="492"/>
      <c r="J124" s="492"/>
      <c r="K124" s="492"/>
      <c r="L124" s="492"/>
      <c r="M124" s="492"/>
      <c r="N124" s="492"/>
      <c r="O124" s="492"/>
      <c r="P124" s="492"/>
      <c r="Q124" s="492"/>
      <c r="R124" s="493"/>
    </row>
    <row r="125" spans="1:18" ht="39.75" customHeight="1" x14ac:dyDescent="0.15">
      <c r="A125" s="43"/>
      <c r="B125" s="13"/>
      <c r="C125" s="13"/>
      <c r="D125" s="498"/>
      <c r="E125" s="483"/>
      <c r="F125" s="480" t="s">
        <v>0</v>
      </c>
      <c r="G125" s="481"/>
      <c r="H125" s="502" t="s">
        <v>1</v>
      </c>
      <c r="I125" s="503"/>
      <c r="J125" s="503"/>
      <c r="K125" s="481"/>
      <c r="L125" s="77"/>
      <c r="M125" s="510" t="s">
        <v>164</v>
      </c>
      <c r="N125" s="485" t="s">
        <v>170</v>
      </c>
      <c r="O125" s="485" t="s">
        <v>148</v>
      </c>
      <c r="P125" s="485" t="s">
        <v>149</v>
      </c>
      <c r="Q125" s="94"/>
      <c r="R125" s="44"/>
    </row>
    <row r="126" spans="1:18" ht="39.75" customHeight="1" thickBot="1" x14ac:dyDescent="0.2">
      <c r="A126" s="34" t="s">
        <v>56</v>
      </c>
      <c r="B126" s="45"/>
      <c r="C126" s="45"/>
      <c r="D126" s="499"/>
      <c r="E126" s="484"/>
      <c r="F126" s="92" t="s">
        <v>2</v>
      </c>
      <c r="G126" s="46" t="s">
        <v>3</v>
      </c>
      <c r="H126" s="46" t="s">
        <v>2</v>
      </c>
      <c r="I126" s="152" t="s">
        <v>164</v>
      </c>
      <c r="J126" s="76" t="s">
        <v>3</v>
      </c>
      <c r="K126" s="152" t="s">
        <v>164</v>
      </c>
      <c r="L126" s="64" t="s">
        <v>4</v>
      </c>
      <c r="M126" s="533"/>
      <c r="N126" s="486"/>
      <c r="O126" s="486"/>
      <c r="P126" s="486"/>
      <c r="Q126" s="95" t="s">
        <v>5</v>
      </c>
      <c r="R126" s="47" t="s">
        <v>6</v>
      </c>
    </row>
    <row r="127" spans="1:18" ht="39.75" customHeight="1" x14ac:dyDescent="0.15">
      <c r="A127" s="477" t="s">
        <v>283</v>
      </c>
      <c r="B127" s="478"/>
      <c r="C127" s="478"/>
      <c r="D127" s="142">
        <f xml:space="preserve"> D27</f>
        <v>495</v>
      </c>
      <c r="E127" s="155">
        <f xml:space="preserve"> E27</f>
        <v>645</v>
      </c>
      <c r="F127" s="109">
        <f t="shared" ref="F127:R127" si="28">F27</f>
        <v>12758</v>
      </c>
      <c r="G127" s="110">
        <f t="shared" si="28"/>
        <v>2094</v>
      </c>
      <c r="H127" s="110">
        <f t="shared" si="28"/>
        <v>48610</v>
      </c>
      <c r="I127" s="110">
        <f t="shared" si="28"/>
        <v>316</v>
      </c>
      <c r="J127" s="110">
        <f t="shared" si="28"/>
        <v>11703</v>
      </c>
      <c r="K127" s="110">
        <f t="shared" si="28"/>
        <v>147</v>
      </c>
      <c r="L127" s="110">
        <f t="shared" si="28"/>
        <v>75165</v>
      </c>
      <c r="M127" s="110">
        <f t="shared" si="28"/>
        <v>463</v>
      </c>
      <c r="N127" s="110">
        <f t="shared" si="28"/>
        <v>67037</v>
      </c>
      <c r="O127" s="110">
        <f t="shared" si="28"/>
        <v>1105</v>
      </c>
      <c r="P127" s="110">
        <f t="shared" si="28"/>
        <v>19610</v>
      </c>
      <c r="Q127" s="110">
        <f t="shared" si="28"/>
        <v>75718</v>
      </c>
      <c r="R127" s="111">
        <f t="shared" si="28"/>
        <v>99.269658469584513</v>
      </c>
    </row>
    <row r="128" spans="1:18" ht="39.75" customHeight="1" x14ac:dyDescent="0.15">
      <c r="A128" s="474" t="s">
        <v>68</v>
      </c>
      <c r="B128" s="476"/>
      <c r="C128" s="476"/>
      <c r="D128" s="142"/>
      <c r="E128" s="155"/>
      <c r="F128" s="109">
        <f t="shared" ref="F128:K131" si="29">F28</f>
        <v>16.973325350894701</v>
      </c>
      <c r="G128" s="110">
        <f t="shared" si="29"/>
        <v>2.785871083616045</v>
      </c>
      <c r="H128" s="110">
        <f t="shared" si="29"/>
        <v>64.67105700791592</v>
      </c>
      <c r="I128" s="110">
        <f t="shared" si="29"/>
        <v>0.42040843477682432</v>
      </c>
      <c r="J128" s="110">
        <f t="shared" si="29"/>
        <v>15.569746557573339</v>
      </c>
      <c r="K128" s="110">
        <f t="shared" si="29"/>
        <v>0.19556974655757337</v>
      </c>
      <c r="L128" s="110"/>
      <c r="M128" s="110"/>
      <c r="N128" s="110"/>
      <c r="O128" s="110"/>
      <c r="P128" s="110"/>
      <c r="Q128" s="110"/>
      <c r="R128" s="111"/>
    </row>
    <row r="129" spans="1:18" ht="39.75" customHeight="1" x14ac:dyDescent="0.15">
      <c r="A129" s="471" t="s">
        <v>69</v>
      </c>
      <c r="B129" s="470"/>
      <c r="C129" s="470"/>
      <c r="D129" s="142"/>
      <c r="E129" s="155"/>
      <c r="F129" s="109">
        <f t="shared" si="29"/>
        <v>579.90909090909088</v>
      </c>
      <c r="G129" s="189">
        <f t="shared" si="29"/>
        <v>95.181818181818187</v>
      </c>
      <c r="H129" s="189">
        <f t="shared" si="29"/>
        <v>2209.5454545454545</v>
      </c>
      <c r="I129" s="189">
        <f t="shared" si="29"/>
        <v>14.363636363636363</v>
      </c>
      <c r="J129" s="189">
        <f t="shared" si="29"/>
        <v>531.9545454545455</v>
      </c>
      <c r="K129" s="189">
        <f t="shared" si="29"/>
        <v>6.6818181818181817</v>
      </c>
      <c r="L129" s="189">
        <f t="shared" ref="L129:P131" si="30">L29</f>
        <v>3416.590909090909</v>
      </c>
      <c r="M129" s="189">
        <f t="shared" si="30"/>
        <v>21.045454545454547</v>
      </c>
      <c r="N129" s="189">
        <f t="shared" si="30"/>
        <v>3047.1363636363635</v>
      </c>
      <c r="O129" s="189">
        <f t="shared" si="30"/>
        <v>50.227272727272727</v>
      </c>
      <c r="P129" s="110">
        <f t="shared" si="30"/>
        <v>891.36363636363637</v>
      </c>
      <c r="Q129" s="110"/>
      <c r="R129" s="111"/>
    </row>
    <row r="130" spans="1:18" ht="39.75" customHeight="1" x14ac:dyDescent="0.15">
      <c r="A130" s="471" t="s">
        <v>70</v>
      </c>
      <c r="B130" s="470"/>
      <c r="C130" s="470"/>
      <c r="D130" s="142"/>
      <c r="E130" s="155"/>
      <c r="F130" s="109">
        <f t="shared" si="29"/>
        <v>463.92727272727268</v>
      </c>
      <c r="G130" s="110">
        <f t="shared" si="29"/>
        <v>76.145454545454555</v>
      </c>
      <c r="H130" s="110">
        <f t="shared" si="29"/>
        <v>1767.6363636363637</v>
      </c>
      <c r="I130" s="110">
        <f t="shared" si="29"/>
        <v>11.49090909090909</v>
      </c>
      <c r="J130" s="110">
        <f t="shared" si="29"/>
        <v>425.56363636363631</v>
      </c>
      <c r="K130" s="110">
        <f t="shared" si="29"/>
        <v>5.3454545454545457</v>
      </c>
      <c r="L130" s="110">
        <f t="shared" si="30"/>
        <v>2733.272727272727</v>
      </c>
      <c r="M130" s="110">
        <f t="shared" si="30"/>
        <v>16.836363636363636</v>
      </c>
      <c r="N130" s="110">
        <f t="shared" si="30"/>
        <v>2437.7090909090907</v>
      </c>
      <c r="O130" s="110">
        <f t="shared" si="30"/>
        <v>40.18181818181818</v>
      </c>
      <c r="P130" s="110">
        <f t="shared" si="30"/>
        <v>713.09090909090912</v>
      </c>
      <c r="Q130" s="110"/>
      <c r="R130" s="111"/>
    </row>
    <row r="131" spans="1:18" ht="39.75" customHeight="1" thickBot="1" x14ac:dyDescent="0.2">
      <c r="A131" s="460" t="s">
        <v>187</v>
      </c>
      <c r="B131" s="461"/>
      <c r="C131" s="462"/>
      <c r="D131" s="257">
        <f>D31</f>
        <v>495</v>
      </c>
      <c r="E131" s="231">
        <f>E31</f>
        <v>650</v>
      </c>
      <c r="F131" s="256">
        <f t="shared" si="29"/>
        <v>13190</v>
      </c>
      <c r="G131" s="113">
        <f t="shared" si="29"/>
        <v>2044</v>
      </c>
      <c r="H131" s="113">
        <f t="shared" si="29"/>
        <v>48847</v>
      </c>
      <c r="I131" s="114">
        <f t="shared" si="29"/>
        <v>356</v>
      </c>
      <c r="J131" s="113">
        <f t="shared" si="29"/>
        <v>11637</v>
      </c>
      <c r="K131" s="114">
        <f t="shared" si="29"/>
        <v>232</v>
      </c>
      <c r="L131" s="113">
        <f t="shared" si="30"/>
        <v>75718</v>
      </c>
      <c r="M131" s="114">
        <f t="shared" si="30"/>
        <v>588</v>
      </c>
      <c r="N131" s="114">
        <f t="shared" si="30"/>
        <v>68074</v>
      </c>
      <c r="O131" s="113">
        <f t="shared" si="30"/>
        <v>996</v>
      </c>
      <c r="P131" s="113">
        <f t="shared" si="30"/>
        <v>20468</v>
      </c>
      <c r="Q131" s="113"/>
      <c r="R131" s="115"/>
    </row>
    <row r="132" spans="1:18" ht="39.75" customHeight="1" x14ac:dyDescent="0.15">
      <c r="A132" s="472" t="s">
        <v>203</v>
      </c>
      <c r="B132" s="473"/>
      <c r="C132" s="473"/>
      <c r="D132" s="142">
        <f xml:space="preserve"> D57</f>
        <v>333</v>
      </c>
      <c r="E132" s="176">
        <f xml:space="preserve"> E57</f>
        <v>432</v>
      </c>
      <c r="F132" s="109">
        <f t="shared" ref="F132:R132" si="31">F57</f>
        <v>13450</v>
      </c>
      <c r="G132" s="110">
        <f t="shared" si="31"/>
        <v>2296</v>
      </c>
      <c r="H132" s="110">
        <f t="shared" si="31"/>
        <v>37274</v>
      </c>
      <c r="I132" s="110">
        <f t="shared" si="31"/>
        <v>785</v>
      </c>
      <c r="J132" s="110">
        <f t="shared" si="31"/>
        <v>6877</v>
      </c>
      <c r="K132" s="110">
        <f t="shared" si="31"/>
        <v>287</v>
      </c>
      <c r="L132" s="110">
        <f t="shared" si="31"/>
        <v>59897</v>
      </c>
      <c r="M132" s="110">
        <f t="shared" si="31"/>
        <v>1072</v>
      </c>
      <c r="N132" s="110">
        <f t="shared" si="31"/>
        <v>48870</v>
      </c>
      <c r="O132" s="110">
        <f t="shared" si="31"/>
        <v>612</v>
      </c>
      <c r="P132" s="110">
        <f t="shared" si="31"/>
        <v>15615</v>
      </c>
      <c r="Q132" s="110">
        <f t="shared" si="31"/>
        <v>60639</v>
      </c>
      <c r="R132" s="111">
        <f t="shared" si="31"/>
        <v>98.776365045597714</v>
      </c>
    </row>
    <row r="133" spans="1:18" ht="39.75" customHeight="1" x14ac:dyDescent="0.15">
      <c r="A133" s="474" t="s">
        <v>111</v>
      </c>
      <c r="B133" s="476"/>
      <c r="C133" s="476"/>
      <c r="D133" s="142"/>
      <c r="E133" s="155"/>
      <c r="F133" s="109">
        <f t="shared" ref="F133:K136" si="32">F58</f>
        <v>22.455214785381571</v>
      </c>
      <c r="G133" s="110">
        <f t="shared" si="32"/>
        <v>3.8332470741439471</v>
      </c>
      <c r="H133" s="110">
        <f t="shared" si="32"/>
        <v>62.230161777718415</v>
      </c>
      <c r="I133" s="110">
        <f t="shared" si="32"/>
        <v>1.3105831677713409</v>
      </c>
      <c r="J133" s="110">
        <f t="shared" si="32"/>
        <v>11.481376362756064</v>
      </c>
      <c r="K133" s="110">
        <f t="shared" si="32"/>
        <v>0.47915588426799338</v>
      </c>
      <c r="L133" s="110"/>
      <c r="M133" s="110"/>
      <c r="N133" s="110"/>
      <c r="O133" s="110"/>
      <c r="P133" s="110"/>
      <c r="Q133" s="110"/>
      <c r="R133" s="111"/>
    </row>
    <row r="134" spans="1:18" ht="39.75" customHeight="1" x14ac:dyDescent="0.15">
      <c r="A134" s="471" t="s">
        <v>69</v>
      </c>
      <c r="B134" s="470"/>
      <c r="C134" s="470"/>
      <c r="D134" s="142"/>
      <c r="E134" s="155"/>
      <c r="F134" s="109">
        <f t="shared" si="32"/>
        <v>896.66666666666663</v>
      </c>
      <c r="G134" s="110">
        <f t="shared" si="32"/>
        <v>153.06666666666666</v>
      </c>
      <c r="H134" s="110">
        <f t="shared" si="32"/>
        <v>2484.9333333333334</v>
      </c>
      <c r="I134" s="110">
        <f t="shared" si="32"/>
        <v>52.333333333333336</v>
      </c>
      <c r="J134" s="110">
        <f t="shared" si="32"/>
        <v>458.46666666666664</v>
      </c>
      <c r="K134" s="110">
        <f t="shared" si="32"/>
        <v>19.133333333333333</v>
      </c>
      <c r="L134" s="110">
        <f t="shared" ref="L134:P136" si="33">L59</f>
        <v>3993.1333333333332</v>
      </c>
      <c r="M134" s="110">
        <f t="shared" si="33"/>
        <v>71.466666666666669</v>
      </c>
      <c r="N134" s="110">
        <f t="shared" si="33"/>
        <v>3258</v>
      </c>
      <c r="O134" s="110">
        <f t="shared" si="33"/>
        <v>40.799999999999997</v>
      </c>
      <c r="P134" s="110">
        <f t="shared" si="33"/>
        <v>1041</v>
      </c>
      <c r="Q134" s="110"/>
      <c r="R134" s="111"/>
    </row>
    <row r="135" spans="1:18" ht="39.75" customHeight="1" x14ac:dyDescent="0.15">
      <c r="A135" s="471" t="s">
        <v>70</v>
      </c>
      <c r="B135" s="470"/>
      <c r="C135" s="470"/>
      <c r="D135" s="142"/>
      <c r="E135" s="155"/>
      <c r="F135" s="109">
        <f t="shared" si="32"/>
        <v>727.02702702702709</v>
      </c>
      <c r="G135" s="110">
        <f t="shared" si="32"/>
        <v>124.10810810810811</v>
      </c>
      <c r="H135" s="110">
        <f t="shared" si="32"/>
        <v>2014.8108108108108</v>
      </c>
      <c r="I135" s="110">
        <f t="shared" si="32"/>
        <v>42.432432432432435</v>
      </c>
      <c r="J135" s="110">
        <f t="shared" si="32"/>
        <v>371.72972972972974</v>
      </c>
      <c r="K135" s="110">
        <f t="shared" si="32"/>
        <v>15.513513513513514</v>
      </c>
      <c r="L135" s="110">
        <f t="shared" si="33"/>
        <v>3237.6756756756758</v>
      </c>
      <c r="M135" s="110">
        <f t="shared" si="33"/>
        <v>57.945945945945944</v>
      </c>
      <c r="N135" s="110">
        <f t="shared" si="33"/>
        <v>2641.6216216216212</v>
      </c>
      <c r="O135" s="110">
        <f t="shared" si="33"/>
        <v>33.081081081081081</v>
      </c>
      <c r="P135" s="110">
        <f t="shared" si="33"/>
        <v>844.05405405405406</v>
      </c>
      <c r="Q135" s="110"/>
      <c r="R135" s="111"/>
    </row>
    <row r="136" spans="1:18" ht="39.75" customHeight="1" thickBot="1" x14ac:dyDescent="0.2">
      <c r="A136" s="460" t="s">
        <v>187</v>
      </c>
      <c r="B136" s="461"/>
      <c r="C136" s="462"/>
      <c r="D136" s="257">
        <f>D61</f>
        <v>333</v>
      </c>
      <c r="E136" s="231">
        <f>E61</f>
        <v>442</v>
      </c>
      <c r="F136" s="256">
        <f t="shared" si="32"/>
        <v>15059</v>
      </c>
      <c r="G136" s="113">
        <f t="shared" si="32"/>
        <v>2455</v>
      </c>
      <c r="H136" s="113">
        <f t="shared" si="32"/>
        <v>36423</v>
      </c>
      <c r="I136" s="114">
        <f t="shared" si="32"/>
        <v>322</v>
      </c>
      <c r="J136" s="113">
        <f t="shared" si="32"/>
        <v>6702</v>
      </c>
      <c r="K136" s="114">
        <f t="shared" si="32"/>
        <v>113</v>
      </c>
      <c r="L136" s="113">
        <f t="shared" si="33"/>
        <v>60639</v>
      </c>
      <c r="M136" s="114">
        <f t="shared" si="33"/>
        <v>435</v>
      </c>
      <c r="N136" s="114">
        <f t="shared" si="33"/>
        <v>47735</v>
      </c>
      <c r="O136" s="113">
        <f t="shared" si="33"/>
        <v>738</v>
      </c>
      <c r="P136" s="113">
        <f t="shared" si="33"/>
        <v>16943</v>
      </c>
      <c r="Q136" s="113"/>
      <c r="R136" s="115"/>
    </row>
    <row r="137" spans="1:18" ht="39.75" customHeight="1" x14ac:dyDescent="0.15">
      <c r="A137" s="472" t="s">
        <v>276</v>
      </c>
      <c r="B137" s="473"/>
      <c r="C137" s="473"/>
      <c r="D137" s="142">
        <f xml:space="preserve"> D86</f>
        <v>306</v>
      </c>
      <c r="E137" s="176">
        <f xml:space="preserve"> E86</f>
        <v>435</v>
      </c>
      <c r="F137" s="109">
        <f t="shared" ref="F137:R137" si="34">F86</f>
        <v>12862</v>
      </c>
      <c r="G137" s="110">
        <f t="shared" si="34"/>
        <v>1684</v>
      </c>
      <c r="H137" s="110">
        <f t="shared" si="34"/>
        <v>36121</v>
      </c>
      <c r="I137" s="110">
        <f t="shared" si="34"/>
        <v>593</v>
      </c>
      <c r="J137" s="110">
        <f t="shared" si="34"/>
        <v>6383</v>
      </c>
      <c r="K137" s="110">
        <f t="shared" si="34"/>
        <v>249</v>
      </c>
      <c r="L137" s="110">
        <f t="shared" si="34"/>
        <v>57050</v>
      </c>
      <c r="M137" s="110">
        <f t="shared" si="34"/>
        <v>842</v>
      </c>
      <c r="N137" s="110">
        <f t="shared" si="34"/>
        <v>42081</v>
      </c>
      <c r="O137" s="110">
        <f t="shared" si="34"/>
        <v>889</v>
      </c>
      <c r="P137" s="110">
        <f t="shared" si="34"/>
        <v>14486</v>
      </c>
      <c r="Q137" s="110">
        <f t="shared" si="34"/>
        <v>56813</v>
      </c>
      <c r="R137" s="111">
        <f t="shared" si="34"/>
        <v>100.41715804481368</v>
      </c>
    </row>
    <row r="138" spans="1:18" ht="39.75" customHeight="1" x14ac:dyDescent="0.15">
      <c r="A138" s="474" t="s">
        <v>111</v>
      </c>
      <c r="B138" s="476"/>
      <c r="C138" s="476"/>
      <c r="D138" s="142"/>
      <c r="E138" s="155"/>
      <c r="F138" s="109">
        <f t="shared" ref="F138:K141" si="35">F87</f>
        <v>22.545135845749343</v>
      </c>
      <c r="G138" s="110">
        <f t="shared" si="35"/>
        <v>2.9517966695880808</v>
      </c>
      <c r="H138" s="110">
        <f t="shared" si="35"/>
        <v>63.314636283961434</v>
      </c>
      <c r="I138" s="110">
        <f t="shared" si="35"/>
        <v>1.0394390885188431</v>
      </c>
      <c r="J138" s="110">
        <f t="shared" si="35"/>
        <v>11.188431200701139</v>
      </c>
      <c r="K138" s="110">
        <f t="shared" si="35"/>
        <v>0.43645924627519717</v>
      </c>
      <c r="L138" s="110"/>
      <c r="M138" s="110"/>
      <c r="N138" s="110"/>
      <c r="O138" s="110"/>
      <c r="P138" s="110"/>
      <c r="Q138" s="110"/>
      <c r="R138" s="111"/>
    </row>
    <row r="139" spans="1:18" ht="39.75" customHeight="1" x14ac:dyDescent="0.15">
      <c r="A139" s="471" t="s">
        <v>69</v>
      </c>
      <c r="B139" s="470"/>
      <c r="C139" s="470"/>
      <c r="D139" s="142"/>
      <c r="E139" s="155"/>
      <c r="F139" s="109">
        <f t="shared" si="35"/>
        <v>857.4666666666667</v>
      </c>
      <c r="G139" s="110">
        <f t="shared" si="35"/>
        <v>112.26666666666667</v>
      </c>
      <c r="H139" s="110">
        <f t="shared" si="35"/>
        <v>2408.0666666666666</v>
      </c>
      <c r="I139" s="110">
        <f t="shared" si="35"/>
        <v>39.533333333333331</v>
      </c>
      <c r="J139" s="110">
        <f t="shared" si="35"/>
        <v>425.53333333333336</v>
      </c>
      <c r="K139" s="110">
        <f t="shared" si="35"/>
        <v>16.600000000000001</v>
      </c>
      <c r="L139" s="110">
        <f t="shared" ref="L139:P141" si="36">L88</f>
        <v>3803.3333333333335</v>
      </c>
      <c r="M139" s="110">
        <f t="shared" si="36"/>
        <v>56.133333333333333</v>
      </c>
      <c r="N139" s="110">
        <f t="shared" si="36"/>
        <v>2805.4</v>
      </c>
      <c r="O139" s="110">
        <f t="shared" si="36"/>
        <v>59.266666666666666</v>
      </c>
      <c r="P139" s="110">
        <f t="shared" si="36"/>
        <v>965.73333333333335</v>
      </c>
      <c r="Q139" s="110"/>
      <c r="R139" s="111"/>
    </row>
    <row r="140" spans="1:18" ht="39.75" customHeight="1" x14ac:dyDescent="0.15">
      <c r="A140" s="471" t="s">
        <v>70</v>
      </c>
      <c r="B140" s="470"/>
      <c r="C140" s="470"/>
      <c r="D140" s="142"/>
      <c r="E140" s="155"/>
      <c r="F140" s="109">
        <f t="shared" si="35"/>
        <v>756.58823529411768</v>
      </c>
      <c r="G140" s="110">
        <f t="shared" si="35"/>
        <v>99.058823529411768</v>
      </c>
      <c r="H140" s="110">
        <f t="shared" si="35"/>
        <v>2124.7647058823527</v>
      </c>
      <c r="I140" s="110">
        <f t="shared" si="35"/>
        <v>34.882352941176471</v>
      </c>
      <c r="J140" s="110">
        <f t="shared" si="35"/>
        <v>375.47058823529409</v>
      </c>
      <c r="K140" s="110">
        <f t="shared" si="35"/>
        <v>14.647058823529411</v>
      </c>
      <c r="L140" s="110">
        <f t="shared" si="36"/>
        <v>3355.8823529411766</v>
      </c>
      <c r="M140" s="110">
        <f t="shared" si="36"/>
        <v>49.529411764705884</v>
      </c>
      <c r="N140" s="110">
        <f t="shared" si="36"/>
        <v>2475.3529411764707</v>
      </c>
      <c r="O140" s="110">
        <f t="shared" si="36"/>
        <v>52.294117647058819</v>
      </c>
      <c r="P140" s="110">
        <f t="shared" si="36"/>
        <v>852.11764705882354</v>
      </c>
      <c r="Q140" s="110"/>
      <c r="R140" s="111"/>
    </row>
    <row r="141" spans="1:18" ht="39.75" customHeight="1" thickBot="1" x14ac:dyDescent="0.2">
      <c r="A141" s="460" t="s">
        <v>187</v>
      </c>
      <c r="B141" s="461"/>
      <c r="C141" s="462"/>
      <c r="D141" s="257">
        <f>D90</f>
        <v>306</v>
      </c>
      <c r="E141" s="231">
        <f>E90</f>
        <v>440</v>
      </c>
      <c r="F141" s="256">
        <f t="shared" si="35"/>
        <v>12985</v>
      </c>
      <c r="G141" s="113">
        <f t="shared" si="35"/>
        <v>1723</v>
      </c>
      <c r="H141" s="113">
        <f t="shared" si="35"/>
        <v>35902</v>
      </c>
      <c r="I141" s="114">
        <f t="shared" si="35"/>
        <v>292</v>
      </c>
      <c r="J141" s="113">
        <f t="shared" si="35"/>
        <v>6203</v>
      </c>
      <c r="K141" s="114">
        <f t="shared" si="35"/>
        <v>130</v>
      </c>
      <c r="L141" s="113">
        <f t="shared" si="36"/>
        <v>56813</v>
      </c>
      <c r="M141" s="114">
        <f t="shared" si="36"/>
        <v>422</v>
      </c>
      <c r="N141" s="114">
        <f t="shared" si="36"/>
        <v>40844</v>
      </c>
      <c r="O141" s="113">
        <f t="shared" si="36"/>
        <v>976</v>
      </c>
      <c r="P141" s="113">
        <f t="shared" si="36"/>
        <v>14388</v>
      </c>
      <c r="Q141" s="113"/>
      <c r="R141" s="115"/>
    </row>
    <row r="142" spans="1:18" ht="39.75" customHeight="1" x14ac:dyDescent="0.15">
      <c r="A142" s="472" t="s">
        <v>360</v>
      </c>
      <c r="B142" s="473"/>
      <c r="C142" s="473"/>
      <c r="D142" s="142">
        <f xml:space="preserve"> D117</f>
        <v>378</v>
      </c>
      <c r="E142" s="176">
        <f xml:space="preserve"> E117</f>
        <v>501</v>
      </c>
      <c r="F142" s="109">
        <f t="shared" ref="F142:R142" si="37">F117</f>
        <v>23269</v>
      </c>
      <c r="G142" s="110">
        <f t="shared" si="37"/>
        <v>2290</v>
      </c>
      <c r="H142" s="110">
        <f t="shared" si="37"/>
        <v>39747</v>
      </c>
      <c r="I142" s="110">
        <f t="shared" si="37"/>
        <v>85</v>
      </c>
      <c r="J142" s="110">
        <f t="shared" si="37"/>
        <v>5172</v>
      </c>
      <c r="K142" s="110">
        <f t="shared" si="37"/>
        <v>87</v>
      </c>
      <c r="L142" s="110">
        <f t="shared" si="37"/>
        <v>70478</v>
      </c>
      <c r="M142" s="110">
        <f t="shared" si="37"/>
        <v>172</v>
      </c>
      <c r="N142" s="110">
        <f t="shared" si="37"/>
        <v>49683</v>
      </c>
      <c r="O142" s="110">
        <f t="shared" si="37"/>
        <v>470</v>
      </c>
      <c r="P142" s="110">
        <f t="shared" si="37"/>
        <v>20320</v>
      </c>
      <c r="Q142" s="110">
        <f t="shared" si="37"/>
        <v>67687</v>
      </c>
      <c r="R142" s="111">
        <f t="shared" si="37"/>
        <v>104.12339149319662</v>
      </c>
    </row>
    <row r="143" spans="1:18" ht="39.75" customHeight="1" x14ac:dyDescent="0.15">
      <c r="A143" s="474" t="s">
        <v>112</v>
      </c>
      <c r="B143" s="475"/>
      <c r="C143" s="475"/>
      <c r="D143" s="142"/>
      <c r="E143" s="155"/>
      <c r="F143" s="109">
        <f t="shared" ref="F143:K146" si="38">F118</f>
        <v>33.015976616816594</v>
      </c>
      <c r="G143" s="110">
        <f t="shared" si="38"/>
        <v>3.2492408978688387</v>
      </c>
      <c r="H143" s="110">
        <f t="shared" si="38"/>
        <v>56.396322256590715</v>
      </c>
      <c r="I143" s="110">
        <f t="shared" si="38"/>
        <v>0.12060501149294815</v>
      </c>
      <c r="J143" s="110">
        <f t="shared" si="38"/>
        <v>7.3384602287238572</v>
      </c>
      <c r="K143" s="110">
        <f t="shared" si="38"/>
        <v>0.12344277646925282</v>
      </c>
      <c r="L143" s="110"/>
      <c r="M143" s="110"/>
      <c r="N143" s="110"/>
      <c r="O143" s="110"/>
      <c r="P143" s="110"/>
      <c r="Q143" s="110"/>
      <c r="R143" s="111"/>
    </row>
    <row r="144" spans="1:18" ht="39.75" customHeight="1" x14ac:dyDescent="0.15">
      <c r="A144" s="469" t="s">
        <v>69</v>
      </c>
      <c r="B144" s="470"/>
      <c r="C144" s="470"/>
      <c r="D144" s="142"/>
      <c r="E144" s="155"/>
      <c r="F144" s="109">
        <f t="shared" si="38"/>
        <v>1368.7647058823529</v>
      </c>
      <c r="G144" s="110">
        <f t="shared" si="38"/>
        <v>134.70588235294119</v>
      </c>
      <c r="H144" s="110">
        <f t="shared" si="38"/>
        <v>2338.0588235294117</v>
      </c>
      <c r="I144" s="110">
        <f t="shared" si="38"/>
        <v>5</v>
      </c>
      <c r="J144" s="110">
        <f t="shared" si="38"/>
        <v>304.23529411764707</v>
      </c>
      <c r="K144" s="110">
        <f t="shared" si="38"/>
        <v>5.117647058823529</v>
      </c>
      <c r="L144" s="110">
        <f t="shared" ref="L144:P146" si="39">L119</f>
        <v>4145.7647058823532</v>
      </c>
      <c r="M144" s="110">
        <f t="shared" si="39"/>
        <v>10.117647058823529</v>
      </c>
      <c r="N144" s="110">
        <f t="shared" si="39"/>
        <v>2922.5294117647059</v>
      </c>
      <c r="O144" s="110">
        <f t="shared" si="39"/>
        <v>27.647058823529413</v>
      </c>
      <c r="P144" s="110">
        <f t="shared" si="39"/>
        <v>1195.2941176470588</v>
      </c>
      <c r="Q144" s="110"/>
      <c r="R144" s="111"/>
    </row>
    <row r="145" spans="1:18" ht="39.75" customHeight="1" x14ac:dyDescent="0.15">
      <c r="A145" s="471" t="s">
        <v>70</v>
      </c>
      <c r="B145" s="470"/>
      <c r="C145" s="470"/>
      <c r="D145" s="142"/>
      <c r="E145" s="155"/>
      <c r="F145" s="109">
        <f t="shared" si="38"/>
        <v>1108.047619047619</v>
      </c>
      <c r="G145" s="110">
        <f t="shared" si="38"/>
        <v>109.04761904761905</v>
      </c>
      <c r="H145" s="110">
        <f t="shared" si="38"/>
        <v>1892.7142857142856</v>
      </c>
      <c r="I145" s="110">
        <f t="shared" si="38"/>
        <v>4.0476190476190474</v>
      </c>
      <c r="J145" s="110">
        <f t="shared" si="38"/>
        <v>246.28571428571428</v>
      </c>
      <c r="K145" s="110">
        <f t="shared" si="38"/>
        <v>4.1428571428571423</v>
      </c>
      <c r="L145" s="110">
        <f t="shared" si="39"/>
        <v>3356.0952380952381</v>
      </c>
      <c r="M145" s="110">
        <f t="shared" si="39"/>
        <v>8.1904761904761898</v>
      </c>
      <c r="N145" s="110">
        <f t="shared" si="39"/>
        <v>2365.8571428571427</v>
      </c>
      <c r="O145" s="110">
        <f t="shared" si="39"/>
        <v>22.380952380952383</v>
      </c>
      <c r="P145" s="110">
        <f t="shared" si="39"/>
        <v>967.61904761904771</v>
      </c>
      <c r="Q145" s="110"/>
      <c r="R145" s="111"/>
    </row>
    <row r="146" spans="1:18" ht="39.75" customHeight="1" thickBot="1" x14ac:dyDescent="0.2">
      <c r="A146" s="460" t="s">
        <v>187</v>
      </c>
      <c r="B146" s="461"/>
      <c r="C146" s="462"/>
      <c r="D146" s="257">
        <f>D121</f>
        <v>378</v>
      </c>
      <c r="E146" s="231">
        <f>E121</f>
        <v>495</v>
      </c>
      <c r="F146" s="256">
        <f t="shared" si="38"/>
        <v>23015</v>
      </c>
      <c r="G146" s="113">
        <f t="shared" si="38"/>
        <v>2212</v>
      </c>
      <c r="H146" s="113">
        <f t="shared" si="38"/>
        <v>37498</v>
      </c>
      <c r="I146" s="114">
        <f t="shared" si="38"/>
        <v>21</v>
      </c>
      <c r="J146" s="113">
        <f t="shared" si="38"/>
        <v>4962</v>
      </c>
      <c r="K146" s="114">
        <f t="shared" si="38"/>
        <v>10</v>
      </c>
      <c r="L146" s="113">
        <f t="shared" si="39"/>
        <v>67687</v>
      </c>
      <c r="M146" s="114">
        <f t="shared" si="39"/>
        <v>31</v>
      </c>
      <c r="N146" s="114">
        <f t="shared" si="39"/>
        <v>47309</v>
      </c>
      <c r="O146" s="113">
        <f t="shared" si="39"/>
        <v>480</v>
      </c>
      <c r="P146" s="113">
        <f t="shared" si="39"/>
        <v>19869</v>
      </c>
      <c r="Q146" s="113"/>
      <c r="R146" s="115"/>
    </row>
    <row r="147" spans="1:18" ht="39.75" customHeight="1" x14ac:dyDescent="0.15">
      <c r="A147" s="463" t="s">
        <v>361</v>
      </c>
      <c r="B147" s="464"/>
      <c r="C147" s="464"/>
      <c r="D147" s="145">
        <f>D127+D132+D137+D142</f>
        <v>1512</v>
      </c>
      <c r="E147" s="177">
        <f>E127+E132+E137+E142</f>
        <v>2013</v>
      </c>
      <c r="F147" s="116">
        <f t="shared" ref="F147:Q147" si="40">F127+F132+F137+F142</f>
        <v>62339</v>
      </c>
      <c r="G147" s="117">
        <f t="shared" si="40"/>
        <v>8364</v>
      </c>
      <c r="H147" s="117">
        <f t="shared" si="40"/>
        <v>161752</v>
      </c>
      <c r="I147" s="58">
        <f t="shared" si="40"/>
        <v>1779</v>
      </c>
      <c r="J147" s="117">
        <f t="shared" si="40"/>
        <v>30135</v>
      </c>
      <c r="K147" s="117">
        <f t="shared" si="40"/>
        <v>770</v>
      </c>
      <c r="L147" s="117">
        <f t="shared" si="40"/>
        <v>262590</v>
      </c>
      <c r="M147" s="58">
        <f t="shared" si="40"/>
        <v>2549</v>
      </c>
      <c r="N147" s="117">
        <f t="shared" si="40"/>
        <v>207671</v>
      </c>
      <c r="O147" s="117">
        <f>O127+O132+O137+O142</f>
        <v>3076</v>
      </c>
      <c r="P147" s="117">
        <f>P127+P132+P137+P142</f>
        <v>70031</v>
      </c>
      <c r="Q147" s="117">
        <f t="shared" si="40"/>
        <v>260857</v>
      </c>
      <c r="R147" s="118">
        <f>L147/Q147*100</f>
        <v>100.66434866612741</v>
      </c>
    </row>
    <row r="148" spans="1:18" ht="39.75" customHeight="1" x14ac:dyDescent="0.15">
      <c r="A148" s="465" t="s">
        <v>51</v>
      </c>
      <c r="B148" s="466"/>
      <c r="C148" s="466"/>
      <c r="D148" s="102"/>
      <c r="E148" s="100"/>
      <c r="F148" s="116">
        <f t="shared" ref="F148:K148" si="41">F147/$L$147*100</f>
        <v>23.740051030123006</v>
      </c>
      <c r="G148" s="117">
        <f t="shared" si="41"/>
        <v>3.185193647892151</v>
      </c>
      <c r="H148" s="117">
        <f t="shared" si="41"/>
        <v>61.598689972961651</v>
      </c>
      <c r="I148" s="117">
        <f t="shared" si="41"/>
        <v>0.67748200616931342</v>
      </c>
      <c r="J148" s="117">
        <f t="shared" si="41"/>
        <v>11.476065349023191</v>
      </c>
      <c r="K148" s="117">
        <f t="shared" si="41"/>
        <v>0.29323279637457633</v>
      </c>
      <c r="L148" s="117"/>
      <c r="M148" s="117"/>
      <c r="N148" s="117"/>
      <c r="O148" s="117"/>
      <c r="P148" s="117"/>
      <c r="Q148" s="117"/>
      <c r="R148" s="118"/>
    </row>
    <row r="149" spans="1:18" ht="39.75" customHeight="1" x14ac:dyDescent="0.15">
      <c r="A149" s="467" t="s">
        <v>69</v>
      </c>
      <c r="B149" s="468"/>
      <c r="C149" s="468"/>
      <c r="D149" s="102"/>
      <c r="E149" s="190"/>
      <c r="F149" s="116">
        <f>F147/69</f>
        <v>903.463768115942</v>
      </c>
      <c r="G149" s="119">
        <f>G147/69</f>
        <v>121.21739130434783</v>
      </c>
      <c r="H149" s="119">
        <f t="shared" ref="H149:P149" si="42">H147/69</f>
        <v>2344.231884057971</v>
      </c>
      <c r="I149" s="119">
        <f t="shared" si="42"/>
        <v>25.782608695652176</v>
      </c>
      <c r="J149" s="119">
        <f t="shared" si="42"/>
        <v>436.73913043478262</v>
      </c>
      <c r="K149" s="119">
        <f t="shared" si="42"/>
        <v>11.159420289855072</v>
      </c>
      <c r="L149" s="119">
        <f t="shared" si="42"/>
        <v>3805.6521739130435</v>
      </c>
      <c r="M149" s="119">
        <f t="shared" si="42"/>
        <v>36.94202898550725</v>
      </c>
      <c r="N149" s="119">
        <f t="shared" si="42"/>
        <v>3009.7246376811595</v>
      </c>
      <c r="O149" s="119">
        <f t="shared" si="42"/>
        <v>44.579710144927539</v>
      </c>
      <c r="P149" s="119">
        <f t="shared" si="42"/>
        <v>1014.9420289855072</v>
      </c>
      <c r="Q149" s="117"/>
      <c r="R149" s="120"/>
    </row>
    <row r="150" spans="1:18" ht="39.75" customHeight="1" x14ac:dyDescent="0.15">
      <c r="A150" s="467" t="s">
        <v>70</v>
      </c>
      <c r="B150" s="468"/>
      <c r="C150" s="468"/>
      <c r="D150" s="102"/>
      <c r="E150" s="100"/>
      <c r="F150" s="116">
        <f>F147/$D$147*18</f>
        <v>742.13095238095241</v>
      </c>
      <c r="G150" s="117">
        <f>G147/$D$147*18</f>
        <v>99.571428571428569</v>
      </c>
      <c r="H150" s="117">
        <f t="shared" ref="H150:O150" si="43">H147/$D$147*18</f>
        <v>1925.6190476190475</v>
      </c>
      <c r="I150" s="117">
        <f t="shared" si="43"/>
        <v>21.178571428571431</v>
      </c>
      <c r="J150" s="117">
        <f t="shared" si="43"/>
        <v>358.75</v>
      </c>
      <c r="K150" s="117">
        <f t="shared" si="43"/>
        <v>9.1666666666666679</v>
      </c>
      <c r="L150" s="117">
        <f t="shared" si="43"/>
        <v>3126.0714285714284</v>
      </c>
      <c r="M150" s="117">
        <f t="shared" si="43"/>
        <v>30.345238095238095</v>
      </c>
      <c r="N150" s="117">
        <f t="shared" si="43"/>
        <v>2472.2738095238092</v>
      </c>
      <c r="O150" s="117">
        <f t="shared" si="43"/>
        <v>36.61904761904762</v>
      </c>
      <c r="P150" s="117">
        <f>P147/D147*18</f>
        <v>833.70238095238096</v>
      </c>
      <c r="Q150" s="117"/>
      <c r="R150" s="120"/>
    </row>
    <row r="151" spans="1:18" ht="39.75" customHeight="1" thickBot="1" x14ac:dyDescent="0.2">
      <c r="A151" s="460" t="s">
        <v>187</v>
      </c>
      <c r="B151" s="461"/>
      <c r="C151" s="462"/>
      <c r="D151" s="380">
        <f t="shared" ref="D151:P151" si="44">D146+D141+D136+D131</f>
        <v>1512</v>
      </c>
      <c r="E151" s="381">
        <f t="shared" si="44"/>
        <v>2027</v>
      </c>
      <c r="F151" s="382">
        <f t="shared" si="44"/>
        <v>64249</v>
      </c>
      <c r="G151" s="365">
        <f t="shared" si="44"/>
        <v>8434</v>
      </c>
      <c r="H151" s="365">
        <f t="shared" si="44"/>
        <v>158670</v>
      </c>
      <c r="I151" s="365">
        <f t="shared" si="44"/>
        <v>991</v>
      </c>
      <c r="J151" s="365">
        <f t="shared" si="44"/>
        <v>29504</v>
      </c>
      <c r="K151" s="365">
        <f t="shared" si="44"/>
        <v>485</v>
      </c>
      <c r="L151" s="365">
        <f t="shared" si="44"/>
        <v>260857</v>
      </c>
      <c r="M151" s="383">
        <f t="shared" si="44"/>
        <v>1476</v>
      </c>
      <c r="N151" s="365">
        <f t="shared" si="44"/>
        <v>203962</v>
      </c>
      <c r="O151" s="365">
        <f t="shared" si="44"/>
        <v>3190</v>
      </c>
      <c r="P151" s="365">
        <f t="shared" si="44"/>
        <v>71668</v>
      </c>
      <c r="Q151" s="121"/>
      <c r="R151" s="122"/>
    </row>
    <row r="152" spans="1:18" ht="38.25" customHeight="1" x14ac:dyDescent="0.15">
      <c r="A152" s="458"/>
      <c r="B152" s="458"/>
      <c r="C152" s="458"/>
      <c r="D152" s="458"/>
      <c r="E152" s="458"/>
      <c r="F152" s="458"/>
      <c r="G152" s="458"/>
      <c r="H152" s="458"/>
      <c r="I152" s="458"/>
      <c r="J152" s="458"/>
      <c r="K152" s="458"/>
      <c r="L152" s="458"/>
      <c r="M152" s="458"/>
      <c r="N152" s="458"/>
      <c r="O152" s="458"/>
      <c r="P152" s="458"/>
      <c r="Q152" s="458"/>
      <c r="R152" s="458"/>
    </row>
    <row r="153" spans="1:18" ht="34.5" customHeight="1" x14ac:dyDescent="0.15">
      <c r="A153" s="284"/>
      <c r="B153" s="285"/>
      <c r="C153" s="285"/>
      <c r="D153" s="286"/>
      <c r="E153" s="286"/>
      <c r="F153" s="287"/>
      <c r="G153" s="287"/>
      <c r="H153" s="287"/>
      <c r="I153" s="287"/>
      <c r="J153" s="287"/>
      <c r="K153" s="287"/>
      <c r="L153" s="287"/>
      <c r="M153" s="287"/>
      <c r="N153" s="287"/>
      <c r="O153" s="287"/>
      <c r="P153" s="287"/>
      <c r="Q153" s="288"/>
      <c r="R153" s="289"/>
    </row>
    <row r="154" spans="1:18" ht="18" customHeight="1" x14ac:dyDescent="0.15"/>
    <row r="155" spans="1:18" ht="18" customHeight="1" x14ac:dyDescent="0.15"/>
    <row r="156" spans="1:18" ht="18" customHeight="1" x14ac:dyDescent="0.15"/>
    <row r="157" spans="1:18" ht="18" customHeight="1" x14ac:dyDescent="0.15"/>
    <row r="158" spans="1:18" ht="18" customHeight="1" x14ac:dyDescent="0.15"/>
    <row r="159" spans="1:18" ht="18" customHeight="1" x14ac:dyDescent="0.15"/>
    <row r="160" spans="1:18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</sheetData>
  <mergeCells count="182">
    <mergeCell ref="A152:R152"/>
    <mergeCell ref="A121:C121"/>
    <mergeCell ref="O125:O126"/>
    <mergeCell ref="M125:M126"/>
    <mergeCell ref="H125:K125"/>
    <mergeCell ref="D124:D126"/>
    <mergeCell ref="E124:E126"/>
    <mergeCell ref="F124:R124"/>
    <mergeCell ref="F125:G125"/>
    <mergeCell ref="N125:N126"/>
    <mergeCell ref="P125:P126"/>
    <mergeCell ref="A131:C131"/>
    <mergeCell ref="A151:C151"/>
    <mergeCell ref="A146:C146"/>
    <mergeCell ref="A147:C147"/>
    <mergeCell ref="A148:C148"/>
    <mergeCell ref="A149:C149"/>
    <mergeCell ref="A145:C145"/>
    <mergeCell ref="A141:C141"/>
    <mergeCell ref="A142:C142"/>
    <mergeCell ref="A139:C139"/>
    <mergeCell ref="A140:C140"/>
    <mergeCell ref="A143:C143"/>
    <mergeCell ref="A144:C144"/>
    <mergeCell ref="A136:C136"/>
    <mergeCell ref="A73:C73"/>
    <mergeCell ref="A134:C134"/>
    <mergeCell ref="A128:C128"/>
    <mergeCell ref="A130:C130"/>
    <mergeCell ref="A118:C118"/>
    <mergeCell ref="A105:C105"/>
    <mergeCell ref="A104:C104"/>
    <mergeCell ref="A78:C78"/>
    <mergeCell ref="A77:C77"/>
    <mergeCell ref="A76:C76"/>
    <mergeCell ref="A75:C75"/>
    <mergeCell ref="A74:C74"/>
    <mergeCell ref="A80:C80"/>
    <mergeCell ref="A112:C112"/>
    <mergeCell ref="A133:C133"/>
    <mergeCell ref="A88:C88"/>
    <mergeCell ref="A119:C119"/>
    <mergeCell ref="A87:C87"/>
    <mergeCell ref="A86:C86"/>
    <mergeCell ref="A90:C90"/>
    <mergeCell ref="A113:C113"/>
    <mergeCell ref="A101:C101"/>
    <mergeCell ref="A150:C150"/>
    <mergeCell ref="A98:C98"/>
    <mergeCell ref="A81:C81"/>
    <mergeCell ref="A83:C83"/>
    <mergeCell ref="A84:C84"/>
    <mergeCell ref="A85:C85"/>
    <mergeCell ref="A89:C89"/>
    <mergeCell ref="A123:Q123"/>
    <mergeCell ref="A97:C97"/>
    <mergeCell ref="A135:C135"/>
    <mergeCell ref="A137:C137"/>
    <mergeCell ref="A138:C138"/>
    <mergeCell ref="A127:C127"/>
    <mergeCell ref="A129:C129"/>
    <mergeCell ref="A132:C132"/>
    <mergeCell ref="A120:C120"/>
    <mergeCell ref="A117:C117"/>
    <mergeCell ref="A114:C114"/>
    <mergeCell ref="A82:C82"/>
    <mergeCell ref="A106:C106"/>
    <mergeCell ref="A116:C116"/>
    <mergeCell ref="A92:Q92"/>
    <mergeCell ref="M94:M95"/>
    <mergeCell ref="A91:R91"/>
    <mergeCell ref="F93:R93"/>
    <mergeCell ref="A99:C99"/>
    <mergeCell ref="A115:C115"/>
    <mergeCell ref="O94:O95"/>
    <mergeCell ref="H94:K94"/>
    <mergeCell ref="A103:C103"/>
    <mergeCell ref="P94:P95"/>
    <mergeCell ref="F94:G94"/>
    <mergeCell ref="N94:N95"/>
    <mergeCell ref="A111:C111"/>
    <mergeCell ref="A96:C96"/>
    <mergeCell ref="E93:E95"/>
    <mergeCell ref="D93:D95"/>
    <mergeCell ref="A109:C109"/>
    <mergeCell ref="A110:C110"/>
    <mergeCell ref="A102:C102"/>
    <mergeCell ref="A100:C100"/>
    <mergeCell ref="A107:C107"/>
    <mergeCell ref="A108:C108"/>
    <mergeCell ref="A71:C71"/>
    <mergeCell ref="A69:C69"/>
    <mergeCell ref="A72:C72"/>
    <mergeCell ref="A68:C68"/>
    <mergeCell ref="F65:G65"/>
    <mergeCell ref="O65:O66"/>
    <mergeCell ref="E64:E66"/>
    <mergeCell ref="A67:C67"/>
    <mergeCell ref="M65:M66"/>
    <mergeCell ref="A70:C70"/>
    <mergeCell ref="A30:C30"/>
    <mergeCell ref="A29:C29"/>
    <mergeCell ref="P65:P66"/>
    <mergeCell ref="N65:N66"/>
    <mergeCell ref="D64:D66"/>
    <mergeCell ref="H65:K65"/>
    <mergeCell ref="F64:R64"/>
    <mergeCell ref="A58:C58"/>
    <mergeCell ref="A63:Q63"/>
    <mergeCell ref="A59:C59"/>
    <mergeCell ref="A61:C61"/>
    <mergeCell ref="A48:C48"/>
    <mergeCell ref="A51:C51"/>
    <mergeCell ref="A50:C50"/>
    <mergeCell ref="A38:C38"/>
    <mergeCell ref="A60:C60"/>
    <mergeCell ref="A55:C55"/>
    <mergeCell ref="A54:C54"/>
    <mergeCell ref="A53:C53"/>
    <mergeCell ref="A52:C52"/>
    <mergeCell ref="A57:C57"/>
    <mergeCell ref="A56:C56"/>
    <mergeCell ref="A42:C42"/>
    <mergeCell ref="A45:C45"/>
    <mergeCell ref="A47:C47"/>
    <mergeCell ref="A33:Q33"/>
    <mergeCell ref="A37:C37"/>
    <mergeCell ref="A40:C40"/>
    <mergeCell ref="M35:M36"/>
    <mergeCell ref="A41:C41"/>
    <mergeCell ref="F35:G35"/>
    <mergeCell ref="P35:P36"/>
    <mergeCell ref="N35:N36"/>
    <mergeCell ref="E34:E36"/>
    <mergeCell ref="D34:D36"/>
    <mergeCell ref="O35:O36"/>
    <mergeCell ref="H35:K35"/>
    <mergeCell ref="F34:R34"/>
    <mergeCell ref="A18:C18"/>
    <mergeCell ref="A16:C16"/>
    <mergeCell ref="A28:C28"/>
    <mergeCell ref="A25:C25"/>
    <mergeCell ref="A26:C26"/>
    <mergeCell ref="A17:C17"/>
    <mergeCell ref="A19:C19"/>
    <mergeCell ref="A20:C20"/>
    <mergeCell ref="A1:Q1"/>
    <mergeCell ref="P3:P4"/>
    <mergeCell ref="A5:C5"/>
    <mergeCell ref="D2:D4"/>
    <mergeCell ref="F2:R2"/>
    <mergeCell ref="O3:O4"/>
    <mergeCell ref="A7:C7"/>
    <mergeCell ref="F3:G3"/>
    <mergeCell ref="N3:N4"/>
    <mergeCell ref="E2:E4"/>
    <mergeCell ref="H3:K3"/>
    <mergeCell ref="M3:M4"/>
    <mergeCell ref="A62:K62"/>
    <mergeCell ref="A122:R122"/>
    <mergeCell ref="A79:C79"/>
    <mergeCell ref="A32:R32"/>
    <mergeCell ref="A13:C13"/>
    <mergeCell ref="A6:C6"/>
    <mergeCell ref="A8:C8"/>
    <mergeCell ref="A11:C11"/>
    <mergeCell ref="A9:C9"/>
    <mergeCell ref="A12:C12"/>
    <mergeCell ref="A10:C10"/>
    <mergeCell ref="A43:C43"/>
    <mergeCell ref="A39:C39"/>
    <mergeCell ref="A44:C44"/>
    <mergeCell ref="A49:C49"/>
    <mergeCell ref="A46:C46"/>
    <mergeCell ref="A14:C14"/>
    <mergeCell ref="A21:C21"/>
    <mergeCell ref="A27:C27"/>
    <mergeCell ref="A31:C31"/>
    <mergeCell ref="A22:C22"/>
    <mergeCell ref="A24:C24"/>
    <mergeCell ref="A15:C15"/>
    <mergeCell ref="A23:C23"/>
  </mergeCells>
  <phoneticPr fontId="4"/>
  <printOptions gridLinesSet="0"/>
  <pageMargins left="0.19685039370078741" right="0.19685039370078741" top="0.47244094488188981" bottom="3.937007874015748E-2" header="0.19685039370078741" footer="0.23622047244094491"/>
  <pageSetup paperSize="9" scale="70" pageOrder="overThenDown" orientation="portrait" r:id="rId1"/>
  <headerFooter alignWithMargins="0"/>
  <rowBreaks count="4" manualBreakCount="4">
    <brk id="32" max="17" man="1"/>
    <brk id="62" max="17" man="1"/>
    <brk id="91" max="16383" man="1"/>
    <brk id="122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8" tint="0.59999389629810485"/>
  </sheetPr>
  <dimension ref="A1:R163"/>
  <sheetViews>
    <sheetView view="pageBreakPreview" topLeftCell="A135" zoomScale="85" zoomScaleNormal="75" zoomScaleSheetLayoutView="85" workbookViewId="0">
      <selection activeCell="A39" sqref="A39:C39"/>
    </sheetView>
  </sheetViews>
  <sheetFormatPr defaultRowHeight="16.5" customHeight="1" x14ac:dyDescent="0.15"/>
  <cols>
    <col min="1" max="2" width="8.375" style="1" customWidth="1"/>
    <col min="3" max="3" width="9.25" style="1" customWidth="1"/>
    <col min="4" max="5" width="4.625" style="1" customWidth="1"/>
    <col min="6" max="6" width="9.125" style="1" customWidth="1"/>
    <col min="7" max="7" width="9.25" style="1" customWidth="1"/>
    <col min="8" max="8" width="9.125" style="1" customWidth="1"/>
    <col min="9" max="9" width="6.875" style="1" customWidth="1"/>
    <col min="10" max="10" width="9.125" style="1" customWidth="1"/>
    <col min="11" max="11" width="5.875" style="1" customWidth="1"/>
    <col min="12" max="12" width="10.75" style="1" customWidth="1"/>
    <col min="13" max="13" width="7.625" style="1" customWidth="1"/>
    <col min="14" max="14" width="9.125" style="1" customWidth="1"/>
    <col min="15" max="15" width="8.125" style="1" customWidth="1"/>
    <col min="16" max="16" width="9.125" style="1" customWidth="1"/>
    <col min="17" max="17" width="9.25" style="1" customWidth="1"/>
    <col min="18" max="18" width="7.25" style="2" customWidth="1"/>
    <col min="19" max="16384" width="9" style="1"/>
  </cols>
  <sheetData>
    <row r="1" spans="1:18" ht="34.5" customHeight="1" x14ac:dyDescent="0.15">
      <c r="A1" s="505" t="s">
        <v>311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74" t="s">
        <v>77</v>
      </c>
    </row>
    <row r="2" spans="1:18" ht="37.5" customHeight="1" x14ac:dyDescent="0.15">
      <c r="A2" s="17"/>
      <c r="B2" s="12"/>
      <c r="C2" s="30" t="s">
        <v>50</v>
      </c>
      <c r="D2" s="506" t="s">
        <v>82</v>
      </c>
      <c r="E2" s="506" t="s">
        <v>53</v>
      </c>
      <c r="F2" s="512" t="s">
        <v>242</v>
      </c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4"/>
    </row>
    <row r="3" spans="1:18" ht="37.5" customHeight="1" x14ac:dyDescent="0.15">
      <c r="A3" s="18"/>
      <c r="B3" s="13"/>
      <c r="C3" s="13"/>
      <c r="D3" s="507"/>
      <c r="E3" s="507"/>
      <c r="F3" s="502" t="s">
        <v>0</v>
      </c>
      <c r="G3" s="481"/>
      <c r="H3" s="502" t="s">
        <v>1</v>
      </c>
      <c r="I3" s="503"/>
      <c r="J3" s="503"/>
      <c r="K3" s="481"/>
      <c r="L3" s="37"/>
      <c r="M3" s="510" t="s">
        <v>164</v>
      </c>
      <c r="N3" s="485" t="s">
        <v>170</v>
      </c>
      <c r="O3" s="485" t="s">
        <v>148</v>
      </c>
      <c r="P3" s="485" t="s">
        <v>149</v>
      </c>
      <c r="Q3" s="8"/>
      <c r="R3" s="39"/>
    </row>
    <row r="4" spans="1:18" ht="37.5" customHeight="1" x14ac:dyDescent="0.15">
      <c r="A4" s="26" t="s">
        <v>56</v>
      </c>
      <c r="B4" s="14"/>
      <c r="C4" s="14"/>
      <c r="D4" s="508"/>
      <c r="E4" s="508"/>
      <c r="F4" s="38" t="s">
        <v>2</v>
      </c>
      <c r="G4" s="38" t="s">
        <v>3</v>
      </c>
      <c r="H4" s="38" t="s">
        <v>2</v>
      </c>
      <c r="I4" s="151" t="s">
        <v>164</v>
      </c>
      <c r="J4" s="73" t="s">
        <v>3</v>
      </c>
      <c r="K4" s="151" t="s">
        <v>164</v>
      </c>
      <c r="L4" s="62" t="s">
        <v>4</v>
      </c>
      <c r="M4" s="511"/>
      <c r="N4" s="515"/>
      <c r="O4" s="515"/>
      <c r="P4" s="515"/>
      <c r="Q4" s="15" t="s">
        <v>5</v>
      </c>
      <c r="R4" s="321" t="s">
        <v>6</v>
      </c>
    </row>
    <row r="5" spans="1:18" ht="36" customHeight="1" x14ac:dyDescent="0.15">
      <c r="A5" s="455" t="s">
        <v>127</v>
      </c>
      <c r="B5" s="456"/>
      <c r="C5" s="456"/>
      <c r="D5" s="136">
        <v>18</v>
      </c>
      <c r="E5" s="136">
        <v>27</v>
      </c>
      <c r="F5" s="123">
        <v>981</v>
      </c>
      <c r="G5" s="123">
        <v>159</v>
      </c>
      <c r="H5" s="123">
        <v>1174</v>
      </c>
      <c r="I5" s="191">
        <v>21</v>
      </c>
      <c r="J5" s="123">
        <v>288</v>
      </c>
      <c r="K5" s="191">
        <v>5</v>
      </c>
      <c r="L5" s="110">
        <f>SUM(F5+G5+H5+J5)</f>
        <v>2602</v>
      </c>
      <c r="M5" s="124">
        <f>SUM(I5+K5)</f>
        <v>26</v>
      </c>
      <c r="N5" s="124">
        <v>2598</v>
      </c>
      <c r="O5" s="123">
        <v>4</v>
      </c>
      <c r="P5" s="123">
        <v>877</v>
      </c>
      <c r="Q5" s="110">
        <v>2728</v>
      </c>
      <c r="R5" s="154">
        <f t="shared" ref="R5:R27" si="0">L5/Q5*100</f>
        <v>95.381231671554261</v>
      </c>
    </row>
    <row r="6" spans="1:18" ht="36" customHeight="1" x14ac:dyDescent="0.15">
      <c r="A6" s="455" t="s">
        <v>7</v>
      </c>
      <c r="B6" s="479"/>
      <c r="C6" s="479"/>
      <c r="D6" s="136">
        <v>18</v>
      </c>
      <c r="E6" s="136">
        <v>31</v>
      </c>
      <c r="F6" s="123">
        <v>242</v>
      </c>
      <c r="G6" s="123">
        <v>69</v>
      </c>
      <c r="H6" s="123">
        <v>1401</v>
      </c>
      <c r="I6" s="127">
        <v>9</v>
      </c>
      <c r="J6" s="123">
        <v>480</v>
      </c>
      <c r="K6" s="127">
        <v>4</v>
      </c>
      <c r="L6" s="110">
        <f t="shared" ref="L6:L26" si="1">SUM(F6+G6+H6+J6)</f>
        <v>2192</v>
      </c>
      <c r="M6" s="124">
        <f t="shared" ref="M6:M26" si="2">SUM(I6+K6)</f>
        <v>13</v>
      </c>
      <c r="N6" s="124">
        <v>2017</v>
      </c>
      <c r="O6" s="123">
        <v>175</v>
      </c>
      <c r="P6" s="123">
        <v>616</v>
      </c>
      <c r="Q6" s="110">
        <v>2194</v>
      </c>
      <c r="R6" s="154">
        <f t="shared" si="0"/>
        <v>99.908842297174118</v>
      </c>
    </row>
    <row r="7" spans="1:18" ht="36" customHeight="1" x14ac:dyDescent="0.15">
      <c r="A7" s="455" t="s">
        <v>8</v>
      </c>
      <c r="B7" s="456"/>
      <c r="C7" s="456"/>
      <c r="D7" s="136">
        <v>27</v>
      </c>
      <c r="E7" s="136">
        <v>29</v>
      </c>
      <c r="F7" s="123">
        <v>779</v>
      </c>
      <c r="G7" s="123">
        <v>191</v>
      </c>
      <c r="H7" s="123">
        <v>3705</v>
      </c>
      <c r="I7" s="127">
        <v>44</v>
      </c>
      <c r="J7" s="123">
        <v>799</v>
      </c>
      <c r="K7" s="127">
        <v>4</v>
      </c>
      <c r="L7" s="110">
        <f t="shared" si="1"/>
        <v>5474</v>
      </c>
      <c r="M7" s="124">
        <f t="shared" si="2"/>
        <v>48</v>
      </c>
      <c r="N7" s="124">
        <v>4097</v>
      </c>
      <c r="O7" s="123">
        <v>0</v>
      </c>
      <c r="P7" s="123">
        <v>1379</v>
      </c>
      <c r="Q7" s="110">
        <v>5050</v>
      </c>
      <c r="R7" s="154">
        <f t="shared" si="0"/>
        <v>108.3960396039604</v>
      </c>
    </row>
    <row r="8" spans="1:18" ht="36" customHeight="1" x14ac:dyDescent="0.15">
      <c r="A8" s="504" t="s">
        <v>116</v>
      </c>
      <c r="B8" s="456"/>
      <c r="C8" s="456"/>
      <c r="D8" s="136">
        <v>18</v>
      </c>
      <c r="E8" s="136">
        <v>27</v>
      </c>
      <c r="F8" s="123">
        <v>382</v>
      </c>
      <c r="G8" s="123">
        <v>38</v>
      </c>
      <c r="H8" s="123">
        <v>414</v>
      </c>
      <c r="I8" s="127">
        <v>4</v>
      </c>
      <c r="J8" s="123">
        <v>136</v>
      </c>
      <c r="K8" s="127">
        <v>3</v>
      </c>
      <c r="L8" s="110">
        <f t="shared" si="1"/>
        <v>970</v>
      </c>
      <c r="M8" s="124">
        <f t="shared" si="2"/>
        <v>7</v>
      </c>
      <c r="N8" s="124">
        <v>855</v>
      </c>
      <c r="O8" s="123">
        <v>115</v>
      </c>
      <c r="P8" s="123">
        <v>386</v>
      </c>
      <c r="Q8" s="110">
        <v>1188</v>
      </c>
      <c r="R8" s="154">
        <f t="shared" si="0"/>
        <v>81.649831649831654</v>
      </c>
    </row>
    <row r="9" spans="1:18" ht="36" customHeight="1" x14ac:dyDescent="0.15">
      <c r="A9" s="455" t="s">
        <v>134</v>
      </c>
      <c r="B9" s="456"/>
      <c r="C9" s="456"/>
      <c r="D9" s="136">
        <v>27</v>
      </c>
      <c r="E9" s="136">
        <v>29</v>
      </c>
      <c r="F9" s="123">
        <v>1098</v>
      </c>
      <c r="G9" s="123">
        <v>117</v>
      </c>
      <c r="H9" s="123">
        <v>3728</v>
      </c>
      <c r="I9" s="123">
        <v>52</v>
      </c>
      <c r="J9" s="123">
        <v>785</v>
      </c>
      <c r="K9" s="123">
        <v>23</v>
      </c>
      <c r="L9" s="110">
        <f>SUM(F9+G9+H9+J9)</f>
        <v>5728</v>
      </c>
      <c r="M9" s="124">
        <f t="shared" si="2"/>
        <v>75</v>
      </c>
      <c r="N9" s="124">
        <v>5590</v>
      </c>
      <c r="O9" s="123">
        <v>138</v>
      </c>
      <c r="P9" s="123">
        <v>1388</v>
      </c>
      <c r="Q9" s="110">
        <v>5756</v>
      </c>
      <c r="R9" s="125">
        <f t="shared" si="0"/>
        <v>99.513551077136896</v>
      </c>
    </row>
    <row r="10" spans="1:18" ht="36" customHeight="1" x14ac:dyDescent="0.15">
      <c r="A10" s="455" t="s">
        <v>200</v>
      </c>
      <c r="B10" s="456"/>
      <c r="C10" s="456"/>
      <c r="D10" s="136">
        <v>18</v>
      </c>
      <c r="E10" s="136">
        <v>29</v>
      </c>
      <c r="F10" s="123">
        <v>374</v>
      </c>
      <c r="G10" s="123">
        <v>39</v>
      </c>
      <c r="H10" s="123">
        <v>2214</v>
      </c>
      <c r="I10" s="127">
        <v>38</v>
      </c>
      <c r="J10" s="123">
        <v>425</v>
      </c>
      <c r="K10" s="127">
        <v>23</v>
      </c>
      <c r="L10" s="110">
        <f>SUM(F10+G10+H10+J10)</f>
        <v>3052</v>
      </c>
      <c r="M10" s="124">
        <f>SUM(I10+K10)</f>
        <v>61</v>
      </c>
      <c r="N10" s="124">
        <v>3052</v>
      </c>
      <c r="O10" s="123">
        <v>0</v>
      </c>
      <c r="P10" s="123">
        <v>643</v>
      </c>
      <c r="Q10" s="110">
        <v>3051</v>
      </c>
      <c r="R10" s="154">
        <f>L10/Q10*100</f>
        <v>100.03277613897083</v>
      </c>
    </row>
    <row r="11" spans="1:18" ht="36" customHeight="1" x14ac:dyDescent="0.15">
      <c r="A11" s="455" t="s">
        <v>9</v>
      </c>
      <c r="B11" s="456"/>
      <c r="C11" s="456"/>
      <c r="D11" s="136">
        <v>18</v>
      </c>
      <c r="E11" s="136">
        <v>31</v>
      </c>
      <c r="F11" s="123">
        <v>369</v>
      </c>
      <c r="G11" s="123">
        <v>68</v>
      </c>
      <c r="H11" s="123">
        <v>2860</v>
      </c>
      <c r="I11" s="127">
        <v>0</v>
      </c>
      <c r="J11" s="123">
        <v>688</v>
      </c>
      <c r="K11" s="127">
        <v>0</v>
      </c>
      <c r="L11" s="110">
        <f t="shared" si="1"/>
        <v>3985</v>
      </c>
      <c r="M11" s="124">
        <f t="shared" si="2"/>
        <v>0</v>
      </c>
      <c r="N11" s="124">
        <v>3985</v>
      </c>
      <c r="O11" s="123">
        <v>0</v>
      </c>
      <c r="P11" s="123">
        <v>1040</v>
      </c>
      <c r="Q11" s="110">
        <v>3611</v>
      </c>
      <c r="R11" s="154">
        <f t="shared" si="0"/>
        <v>110.35724176128497</v>
      </c>
    </row>
    <row r="12" spans="1:18" ht="36" customHeight="1" x14ac:dyDescent="0.15">
      <c r="A12" s="455" t="s">
        <v>10</v>
      </c>
      <c r="B12" s="456"/>
      <c r="C12" s="456"/>
      <c r="D12" s="136">
        <v>36</v>
      </c>
      <c r="E12" s="136">
        <v>30</v>
      </c>
      <c r="F12" s="123">
        <v>1100</v>
      </c>
      <c r="G12" s="123">
        <v>184</v>
      </c>
      <c r="H12" s="123">
        <v>1033</v>
      </c>
      <c r="I12" s="127">
        <v>1</v>
      </c>
      <c r="J12" s="123">
        <v>280</v>
      </c>
      <c r="K12" s="127">
        <v>1</v>
      </c>
      <c r="L12" s="110">
        <f t="shared" si="1"/>
        <v>2597</v>
      </c>
      <c r="M12" s="124">
        <f t="shared" si="2"/>
        <v>2</v>
      </c>
      <c r="N12" s="124">
        <v>2597</v>
      </c>
      <c r="O12" s="123">
        <v>0</v>
      </c>
      <c r="P12" s="123">
        <v>685</v>
      </c>
      <c r="Q12" s="110">
        <v>3171</v>
      </c>
      <c r="R12" s="154">
        <f t="shared" si="0"/>
        <v>81.898454746136863</v>
      </c>
    </row>
    <row r="13" spans="1:18" ht="36" customHeight="1" x14ac:dyDescent="0.15">
      <c r="A13" s="455" t="s">
        <v>11</v>
      </c>
      <c r="B13" s="456"/>
      <c r="C13" s="456"/>
      <c r="D13" s="136">
        <v>36</v>
      </c>
      <c r="E13" s="136">
        <v>31</v>
      </c>
      <c r="F13" s="123">
        <v>0</v>
      </c>
      <c r="G13" s="123">
        <v>0</v>
      </c>
      <c r="H13" s="123">
        <v>4184</v>
      </c>
      <c r="I13" s="127">
        <v>127</v>
      </c>
      <c r="J13" s="123">
        <v>1025</v>
      </c>
      <c r="K13" s="127">
        <v>51</v>
      </c>
      <c r="L13" s="110">
        <f t="shared" si="1"/>
        <v>5209</v>
      </c>
      <c r="M13" s="124">
        <f t="shared" si="2"/>
        <v>178</v>
      </c>
      <c r="N13" s="124">
        <v>2369</v>
      </c>
      <c r="O13" s="123">
        <v>50</v>
      </c>
      <c r="P13" s="123">
        <v>702</v>
      </c>
      <c r="Q13" s="110">
        <v>5420</v>
      </c>
      <c r="R13" s="154">
        <f t="shared" si="0"/>
        <v>96.107011070110701</v>
      </c>
    </row>
    <row r="14" spans="1:18" ht="36" customHeight="1" x14ac:dyDescent="0.15">
      <c r="A14" s="455" t="s">
        <v>87</v>
      </c>
      <c r="B14" s="456"/>
      <c r="C14" s="456"/>
      <c r="D14" s="136">
        <v>36</v>
      </c>
      <c r="E14" s="136">
        <v>28</v>
      </c>
      <c r="F14" s="123">
        <v>1831</v>
      </c>
      <c r="G14" s="123">
        <v>195</v>
      </c>
      <c r="H14" s="123">
        <v>3630</v>
      </c>
      <c r="I14" s="127">
        <v>10</v>
      </c>
      <c r="J14" s="123">
        <v>758</v>
      </c>
      <c r="K14" s="127">
        <v>5</v>
      </c>
      <c r="L14" s="110">
        <f t="shared" si="1"/>
        <v>6414</v>
      </c>
      <c r="M14" s="124">
        <f t="shared" si="2"/>
        <v>15</v>
      </c>
      <c r="N14" s="423">
        <v>6312</v>
      </c>
      <c r="O14" s="401">
        <v>20</v>
      </c>
      <c r="P14" s="123">
        <v>1967</v>
      </c>
      <c r="Q14" s="110">
        <v>6488</v>
      </c>
      <c r="R14" s="154">
        <f t="shared" si="0"/>
        <v>98.859432799013561</v>
      </c>
    </row>
    <row r="15" spans="1:18" ht="36" customHeight="1" x14ac:dyDescent="0.15">
      <c r="A15" s="504" t="s">
        <v>57</v>
      </c>
      <c r="B15" s="456"/>
      <c r="C15" s="456"/>
      <c r="D15" s="136">
        <v>18</v>
      </c>
      <c r="E15" s="136">
        <v>29</v>
      </c>
      <c r="F15" s="123">
        <v>294</v>
      </c>
      <c r="G15" s="123">
        <v>45</v>
      </c>
      <c r="H15" s="123">
        <v>2542</v>
      </c>
      <c r="I15" s="127">
        <v>0</v>
      </c>
      <c r="J15" s="123">
        <v>567</v>
      </c>
      <c r="K15" s="127">
        <v>0</v>
      </c>
      <c r="L15" s="110">
        <f t="shared" si="1"/>
        <v>3448</v>
      </c>
      <c r="M15" s="124">
        <f t="shared" si="2"/>
        <v>0</v>
      </c>
      <c r="N15" s="124">
        <v>3301</v>
      </c>
      <c r="O15" s="123">
        <v>57</v>
      </c>
      <c r="P15" s="123">
        <v>707</v>
      </c>
      <c r="Q15" s="110">
        <v>3369</v>
      </c>
      <c r="R15" s="154">
        <f t="shared" si="0"/>
        <v>102.34490946868506</v>
      </c>
    </row>
    <row r="16" spans="1:18" ht="36" customHeight="1" x14ac:dyDescent="0.15">
      <c r="A16" s="504" t="s">
        <v>58</v>
      </c>
      <c r="B16" s="456"/>
      <c r="C16" s="456"/>
      <c r="D16" s="136">
        <v>18</v>
      </c>
      <c r="E16" s="136">
        <v>28</v>
      </c>
      <c r="F16" s="123">
        <v>228</v>
      </c>
      <c r="G16" s="123">
        <v>50</v>
      </c>
      <c r="H16" s="123">
        <v>1199</v>
      </c>
      <c r="I16" s="127">
        <v>21</v>
      </c>
      <c r="J16" s="123">
        <v>233</v>
      </c>
      <c r="K16" s="127">
        <v>4</v>
      </c>
      <c r="L16" s="110">
        <f t="shared" si="1"/>
        <v>1710</v>
      </c>
      <c r="M16" s="124">
        <f t="shared" si="2"/>
        <v>25</v>
      </c>
      <c r="N16" s="124">
        <v>0</v>
      </c>
      <c r="O16" s="123">
        <v>0</v>
      </c>
      <c r="P16" s="123">
        <v>283</v>
      </c>
      <c r="Q16" s="110">
        <v>2116</v>
      </c>
      <c r="R16" s="154">
        <f t="shared" si="0"/>
        <v>80.812854442344047</v>
      </c>
    </row>
    <row r="17" spans="1:18" ht="36" customHeight="1" x14ac:dyDescent="0.15">
      <c r="A17" s="504" t="s">
        <v>86</v>
      </c>
      <c r="B17" s="456"/>
      <c r="C17" s="456"/>
      <c r="D17" s="136">
        <v>18</v>
      </c>
      <c r="E17" s="136">
        <v>28</v>
      </c>
      <c r="F17" s="123">
        <v>52</v>
      </c>
      <c r="G17" s="123">
        <v>18</v>
      </c>
      <c r="H17" s="123">
        <v>2576</v>
      </c>
      <c r="I17" s="127">
        <v>6</v>
      </c>
      <c r="J17" s="123">
        <v>748</v>
      </c>
      <c r="K17" s="127">
        <v>9</v>
      </c>
      <c r="L17" s="110">
        <f t="shared" si="1"/>
        <v>3394</v>
      </c>
      <c r="M17" s="124">
        <f t="shared" si="2"/>
        <v>15</v>
      </c>
      <c r="N17" s="124">
        <v>3248</v>
      </c>
      <c r="O17" s="123">
        <v>111</v>
      </c>
      <c r="P17" s="123">
        <v>1193</v>
      </c>
      <c r="Q17" s="110">
        <v>3418</v>
      </c>
      <c r="R17" s="154">
        <f t="shared" si="0"/>
        <v>99.297834991222928</v>
      </c>
    </row>
    <row r="18" spans="1:18" ht="36" customHeight="1" x14ac:dyDescent="0.15">
      <c r="A18" s="455" t="s">
        <v>118</v>
      </c>
      <c r="B18" s="456"/>
      <c r="C18" s="456"/>
      <c r="D18" s="136">
        <v>18</v>
      </c>
      <c r="E18" s="136">
        <v>31</v>
      </c>
      <c r="F18" s="123">
        <v>586</v>
      </c>
      <c r="G18" s="123">
        <v>154</v>
      </c>
      <c r="H18" s="123">
        <v>1410</v>
      </c>
      <c r="I18" s="127">
        <v>39</v>
      </c>
      <c r="J18" s="123">
        <v>445</v>
      </c>
      <c r="K18" s="127">
        <v>1</v>
      </c>
      <c r="L18" s="110">
        <f t="shared" si="1"/>
        <v>2595</v>
      </c>
      <c r="M18" s="124">
        <f t="shared" si="2"/>
        <v>40</v>
      </c>
      <c r="N18" s="124">
        <v>2332</v>
      </c>
      <c r="O18" s="123">
        <v>182</v>
      </c>
      <c r="P18" s="123">
        <v>649</v>
      </c>
      <c r="Q18" s="110">
        <v>2961</v>
      </c>
      <c r="R18" s="154">
        <f t="shared" si="0"/>
        <v>87.639311043566366</v>
      </c>
    </row>
    <row r="19" spans="1:18" ht="36" customHeight="1" x14ac:dyDescent="0.15">
      <c r="A19" s="455" t="s">
        <v>12</v>
      </c>
      <c r="B19" s="456"/>
      <c r="C19" s="456"/>
      <c r="D19" s="136">
        <v>18</v>
      </c>
      <c r="E19" s="136">
        <v>29</v>
      </c>
      <c r="F19" s="123">
        <v>955</v>
      </c>
      <c r="G19" s="123">
        <v>81</v>
      </c>
      <c r="H19" s="123">
        <v>1686</v>
      </c>
      <c r="I19" s="127">
        <v>0</v>
      </c>
      <c r="J19" s="123">
        <v>417</v>
      </c>
      <c r="K19" s="127">
        <v>0</v>
      </c>
      <c r="L19" s="110">
        <f t="shared" si="1"/>
        <v>3139</v>
      </c>
      <c r="M19" s="124">
        <f t="shared" si="2"/>
        <v>0</v>
      </c>
      <c r="N19" s="124">
        <v>2378</v>
      </c>
      <c r="O19" s="123">
        <v>80</v>
      </c>
      <c r="P19" s="123">
        <v>681</v>
      </c>
      <c r="Q19" s="110">
        <v>3141</v>
      </c>
      <c r="R19" s="154">
        <f t="shared" si="0"/>
        <v>99.936326010824587</v>
      </c>
    </row>
    <row r="20" spans="1:18" ht="36" customHeight="1" x14ac:dyDescent="0.15">
      <c r="A20" s="504" t="s">
        <v>202</v>
      </c>
      <c r="B20" s="456"/>
      <c r="C20" s="456"/>
      <c r="D20" s="136">
        <v>36</v>
      </c>
      <c r="E20" s="136">
        <v>30</v>
      </c>
      <c r="F20" s="123">
        <v>997</v>
      </c>
      <c r="G20" s="123">
        <v>164</v>
      </c>
      <c r="H20" s="123">
        <v>5870</v>
      </c>
      <c r="I20" s="127">
        <v>17</v>
      </c>
      <c r="J20" s="123">
        <v>1032</v>
      </c>
      <c r="K20" s="127">
        <v>5</v>
      </c>
      <c r="L20" s="110">
        <f>SUM(F20+G20+H20+J20)</f>
        <v>8063</v>
      </c>
      <c r="M20" s="124">
        <f>SUM(I20+K20)</f>
        <v>22</v>
      </c>
      <c r="N20" s="124">
        <v>7993</v>
      </c>
      <c r="O20" s="123">
        <v>42</v>
      </c>
      <c r="P20" s="123">
        <v>2111</v>
      </c>
      <c r="Q20" s="110">
        <v>7135</v>
      </c>
      <c r="R20" s="154">
        <f t="shared" si="0"/>
        <v>113.00630693763138</v>
      </c>
    </row>
    <row r="21" spans="1:18" ht="36" customHeight="1" x14ac:dyDescent="0.15">
      <c r="A21" s="455" t="s">
        <v>13</v>
      </c>
      <c r="B21" s="456"/>
      <c r="C21" s="456"/>
      <c r="D21" s="136">
        <v>18</v>
      </c>
      <c r="E21" s="136">
        <v>30</v>
      </c>
      <c r="F21" s="123">
        <v>110</v>
      </c>
      <c r="G21" s="123">
        <v>3</v>
      </c>
      <c r="H21" s="123">
        <v>2423</v>
      </c>
      <c r="I21" s="127">
        <v>31</v>
      </c>
      <c r="J21" s="123">
        <v>467</v>
      </c>
      <c r="K21" s="127">
        <v>10</v>
      </c>
      <c r="L21" s="110">
        <f t="shared" si="1"/>
        <v>3003</v>
      </c>
      <c r="M21" s="124">
        <f t="shared" si="2"/>
        <v>41</v>
      </c>
      <c r="N21" s="124">
        <v>2520</v>
      </c>
      <c r="O21" s="123">
        <v>0</v>
      </c>
      <c r="P21" s="123">
        <v>605</v>
      </c>
      <c r="Q21" s="110">
        <v>2962</v>
      </c>
      <c r="R21" s="154">
        <f t="shared" si="0"/>
        <v>101.3841998649561</v>
      </c>
    </row>
    <row r="22" spans="1:18" ht="36" customHeight="1" x14ac:dyDescent="0.15">
      <c r="A22" s="455" t="s">
        <v>166</v>
      </c>
      <c r="B22" s="456"/>
      <c r="C22" s="456"/>
      <c r="D22" s="136">
        <v>18</v>
      </c>
      <c r="E22" s="136">
        <v>31</v>
      </c>
      <c r="F22" s="123">
        <v>0</v>
      </c>
      <c r="G22" s="123">
        <v>0</v>
      </c>
      <c r="H22" s="123">
        <v>2098</v>
      </c>
      <c r="I22" s="127">
        <v>0</v>
      </c>
      <c r="J22" s="123">
        <v>584</v>
      </c>
      <c r="K22" s="127">
        <v>0</v>
      </c>
      <c r="L22" s="110">
        <f>SUM(F22+G22+H22+J22)</f>
        <v>2682</v>
      </c>
      <c r="M22" s="124">
        <f t="shared" si="2"/>
        <v>0</v>
      </c>
      <c r="N22" s="124">
        <v>2618</v>
      </c>
      <c r="O22" s="123">
        <v>64</v>
      </c>
      <c r="P22" s="123">
        <v>669</v>
      </c>
      <c r="Q22" s="110">
        <v>2833</v>
      </c>
      <c r="R22" s="154">
        <f t="shared" si="0"/>
        <v>94.669961171902571</v>
      </c>
    </row>
    <row r="23" spans="1:18" ht="36" customHeight="1" x14ac:dyDescent="0.15">
      <c r="A23" s="504" t="s">
        <v>211</v>
      </c>
      <c r="B23" s="456"/>
      <c r="C23" s="456"/>
      <c r="D23" s="136">
        <v>27</v>
      </c>
      <c r="E23" s="136">
        <v>28</v>
      </c>
      <c r="F23" s="123">
        <v>1084</v>
      </c>
      <c r="G23" s="123">
        <v>278</v>
      </c>
      <c r="H23" s="123">
        <v>3414</v>
      </c>
      <c r="I23" s="127">
        <v>0</v>
      </c>
      <c r="J23" s="123">
        <v>720</v>
      </c>
      <c r="K23" s="127">
        <v>0</v>
      </c>
      <c r="L23" s="110">
        <f>SUM(F23+G23+H23+J23)</f>
        <v>5496</v>
      </c>
      <c r="M23" s="124">
        <f>SUM(I23+K23)</f>
        <v>0</v>
      </c>
      <c r="N23" s="124">
        <v>5081</v>
      </c>
      <c r="O23" s="123">
        <v>415</v>
      </c>
      <c r="P23" s="123">
        <v>1119</v>
      </c>
      <c r="Q23" s="110">
        <v>5788</v>
      </c>
      <c r="R23" s="154">
        <f>L23/Q23*100</f>
        <v>94.955079474775388</v>
      </c>
    </row>
    <row r="24" spans="1:18" ht="36" customHeight="1" x14ac:dyDescent="0.15">
      <c r="A24" s="455" t="s">
        <v>55</v>
      </c>
      <c r="B24" s="456"/>
      <c r="C24" s="456"/>
      <c r="D24" s="136">
        <v>18</v>
      </c>
      <c r="E24" s="136">
        <v>29</v>
      </c>
      <c r="F24" s="123">
        <v>1379</v>
      </c>
      <c r="G24" s="123">
        <v>286</v>
      </c>
      <c r="H24" s="123">
        <v>1528</v>
      </c>
      <c r="I24" s="127">
        <v>0</v>
      </c>
      <c r="J24" s="123">
        <v>326</v>
      </c>
      <c r="K24" s="127">
        <v>0</v>
      </c>
      <c r="L24" s="110">
        <f t="shared" si="1"/>
        <v>3519</v>
      </c>
      <c r="M24" s="124">
        <f t="shared" si="2"/>
        <v>0</v>
      </c>
      <c r="N24" s="124">
        <v>3308</v>
      </c>
      <c r="O24" s="123">
        <v>0</v>
      </c>
      <c r="P24" s="123">
        <v>1024</v>
      </c>
      <c r="Q24" s="110">
        <v>3627</v>
      </c>
      <c r="R24" s="154">
        <f t="shared" si="0"/>
        <v>97.022332506203483</v>
      </c>
    </row>
    <row r="25" spans="1:18" ht="36" customHeight="1" x14ac:dyDescent="0.15">
      <c r="A25" s="504" t="s">
        <v>271</v>
      </c>
      <c r="B25" s="456"/>
      <c r="C25" s="456"/>
      <c r="D25" s="136">
        <v>18</v>
      </c>
      <c r="E25" s="196">
        <v>29</v>
      </c>
      <c r="F25" s="127">
        <v>423</v>
      </c>
      <c r="G25" s="127">
        <v>84</v>
      </c>
      <c r="H25" s="127">
        <v>1864</v>
      </c>
      <c r="I25" s="127">
        <v>0</v>
      </c>
      <c r="J25" s="127">
        <v>646</v>
      </c>
      <c r="K25" s="127">
        <v>0</v>
      </c>
      <c r="L25" s="110">
        <f>SUM(F25+G25+H25+J25)</f>
        <v>3017</v>
      </c>
      <c r="M25" s="124">
        <f>SUM(I25+K25)</f>
        <v>0</v>
      </c>
      <c r="N25" s="124">
        <v>2961</v>
      </c>
      <c r="O25" s="127">
        <v>56</v>
      </c>
      <c r="P25" s="127">
        <v>409</v>
      </c>
      <c r="Q25" s="110">
        <v>3188</v>
      </c>
      <c r="R25" s="154">
        <f t="shared" si="0"/>
        <v>94.63613550815559</v>
      </c>
    </row>
    <row r="26" spans="1:18" ht="36" customHeight="1" x14ac:dyDescent="0.15">
      <c r="A26" s="504" t="s">
        <v>119</v>
      </c>
      <c r="B26" s="456"/>
      <c r="C26" s="456"/>
      <c r="D26" s="136">
        <v>18</v>
      </c>
      <c r="E26" s="136">
        <v>29</v>
      </c>
      <c r="F26" s="123">
        <v>416</v>
      </c>
      <c r="G26" s="123">
        <v>144</v>
      </c>
      <c r="H26" s="123">
        <v>1568</v>
      </c>
      <c r="I26" s="127">
        <v>10</v>
      </c>
      <c r="J26" s="123">
        <v>424</v>
      </c>
      <c r="K26" s="127">
        <v>6</v>
      </c>
      <c r="L26" s="110">
        <f t="shared" si="1"/>
        <v>2552</v>
      </c>
      <c r="M26" s="124">
        <f t="shared" si="2"/>
        <v>16</v>
      </c>
      <c r="N26" s="124">
        <v>2507</v>
      </c>
      <c r="O26" s="123">
        <v>45</v>
      </c>
      <c r="P26" s="123">
        <v>699</v>
      </c>
      <c r="Q26" s="110">
        <v>2656</v>
      </c>
      <c r="R26" s="154">
        <f t="shared" si="0"/>
        <v>96.084337349397586</v>
      </c>
    </row>
    <row r="27" spans="1:18" ht="36" customHeight="1" x14ac:dyDescent="0.15">
      <c r="A27" s="521" t="s">
        <v>282</v>
      </c>
      <c r="B27" s="495"/>
      <c r="C27" s="496"/>
      <c r="D27" s="137">
        <f t="shared" ref="D27:Q27" si="3">SUM(D5:D26)</f>
        <v>495</v>
      </c>
      <c r="E27" s="137">
        <f t="shared" si="3"/>
        <v>643</v>
      </c>
      <c r="F27" s="163">
        <f t="shared" si="3"/>
        <v>13680</v>
      </c>
      <c r="G27" s="163">
        <f t="shared" si="3"/>
        <v>2367</v>
      </c>
      <c r="H27" s="163">
        <f t="shared" si="3"/>
        <v>52521</v>
      </c>
      <c r="I27" s="163">
        <f t="shared" si="3"/>
        <v>430</v>
      </c>
      <c r="J27" s="163">
        <f t="shared" si="3"/>
        <v>12273</v>
      </c>
      <c r="K27" s="163">
        <f t="shared" si="3"/>
        <v>154</v>
      </c>
      <c r="L27" s="128">
        <f t="shared" si="3"/>
        <v>80841</v>
      </c>
      <c r="M27" s="128">
        <f t="shared" si="3"/>
        <v>584</v>
      </c>
      <c r="N27" s="128">
        <f t="shared" si="3"/>
        <v>71719</v>
      </c>
      <c r="O27" s="128">
        <f t="shared" si="3"/>
        <v>1554</v>
      </c>
      <c r="P27" s="128">
        <f t="shared" si="3"/>
        <v>19832</v>
      </c>
      <c r="Q27" s="163">
        <f t="shared" si="3"/>
        <v>81851</v>
      </c>
      <c r="R27" s="293">
        <f t="shared" si="0"/>
        <v>98.766050506407993</v>
      </c>
    </row>
    <row r="28" spans="1:18" s="2" customFormat="1" ht="36" customHeight="1" x14ac:dyDescent="0.15">
      <c r="A28" s="509" t="s">
        <v>15</v>
      </c>
      <c r="B28" s="468"/>
      <c r="C28" s="501"/>
      <c r="D28" s="138"/>
      <c r="E28" s="138"/>
      <c r="F28" s="119">
        <f>F27/L27*100</f>
        <v>16.922106356922846</v>
      </c>
      <c r="G28" s="119">
        <f>G27/L27*100</f>
        <v>2.927969718335993</v>
      </c>
      <c r="H28" s="119">
        <f>H27/L27*100</f>
        <v>64.968271050580768</v>
      </c>
      <c r="I28" s="119">
        <f>I27/L27*100</f>
        <v>0.53190831385064508</v>
      </c>
      <c r="J28" s="119">
        <f>J27/L27*100</f>
        <v>15.18165287416039</v>
      </c>
      <c r="K28" s="119">
        <f>K27/L27*100</f>
        <v>0.19049739612325428</v>
      </c>
      <c r="L28" s="135"/>
      <c r="M28" s="185"/>
      <c r="N28" s="185"/>
      <c r="O28" s="117"/>
      <c r="P28" s="117"/>
      <c r="Q28" s="135"/>
      <c r="R28" s="192"/>
    </row>
    <row r="29" spans="1:18" ht="36" customHeight="1" x14ac:dyDescent="0.15">
      <c r="A29" s="559" t="s">
        <v>98</v>
      </c>
      <c r="B29" s="488"/>
      <c r="C29" s="489"/>
      <c r="D29" s="138"/>
      <c r="E29" s="138"/>
      <c r="F29" s="119">
        <f>F27/22</f>
        <v>621.81818181818187</v>
      </c>
      <c r="G29" s="119">
        <f t="shared" ref="G29:P29" si="4">G27/22</f>
        <v>107.59090909090909</v>
      </c>
      <c r="H29" s="119">
        <f t="shared" si="4"/>
        <v>2387.318181818182</v>
      </c>
      <c r="I29" s="119">
        <f t="shared" si="4"/>
        <v>19.545454545454547</v>
      </c>
      <c r="J29" s="119">
        <f t="shared" si="4"/>
        <v>557.86363636363637</v>
      </c>
      <c r="K29" s="119">
        <f t="shared" si="4"/>
        <v>7</v>
      </c>
      <c r="L29" s="119">
        <f t="shared" si="4"/>
        <v>3674.590909090909</v>
      </c>
      <c r="M29" s="119">
        <f t="shared" si="4"/>
        <v>26.545454545454547</v>
      </c>
      <c r="N29" s="119">
        <f t="shared" si="4"/>
        <v>3259.9545454545455</v>
      </c>
      <c r="O29" s="119">
        <f t="shared" si="4"/>
        <v>70.63636363636364</v>
      </c>
      <c r="P29" s="119">
        <f t="shared" si="4"/>
        <v>901.4545454545455</v>
      </c>
      <c r="Q29" s="119"/>
      <c r="R29" s="193"/>
    </row>
    <row r="30" spans="1:18" ht="36" customHeight="1" x14ac:dyDescent="0.15">
      <c r="A30" s="559" t="s">
        <v>165</v>
      </c>
      <c r="B30" s="488"/>
      <c r="C30" s="489"/>
      <c r="D30" s="138"/>
      <c r="E30" s="138"/>
      <c r="F30" s="117">
        <f>F27/$D$27*18</f>
        <v>497.45454545454544</v>
      </c>
      <c r="G30" s="117">
        <f t="shared" ref="G30:P30" si="5">G27/$D$27*18</f>
        <v>86.072727272727278</v>
      </c>
      <c r="H30" s="117">
        <f t="shared" si="5"/>
        <v>1909.8545454545456</v>
      </c>
      <c r="I30" s="117">
        <f>I27/$D$27*18</f>
        <v>15.636363636363637</v>
      </c>
      <c r="J30" s="117">
        <f t="shared" si="5"/>
        <v>446.29090909090905</v>
      </c>
      <c r="K30" s="117">
        <f t="shared" si="5"/>
        <v>5.6</v>
      </c>
      <c r="L30" s="117">
        <f t="shared" si="5"/>
        <v>2939.6727272727271</v>
      </c>
      <c r="M30" s="117">
        <f t="shared" si="5"/>
        <v>21.236363636363638</v>
      </c>
      <c r="N30" s="117">
        <f t="shared" si="5"/>
        <v>2607.9636363636364</v>
      </c>
      <c r="O30" s="117">
        <f t="shared" si="5"/>
        <v>56.509090909090908</v>
      </c>
      <c r="P30" s="117">
        <f t="shared" si="5"/>
        <v>721.16363636363633</v>
      </c>
      <c r="Q30" s="117"/>
      <c r="R30" s="194"/>
    </row>
    <row r="31" spans="1:18" ht="36" customHeight="1" x14ac:dyDescent="0.15">
      <c r="A31" s="487" t="s">
        <v>18</v>
      </c>
      <c r="B31" s="488"/>
      <c r="C31" s="489"/>
      <c r="D31" s="341">
        <v>495</v>
      </c>
      <c r="E31" s="341">
        <v>670</v>
      </c>
      <c r="F31" s="339">
        <v>13370</v>
      </c>
      <c r="G31" s="339">
        <v>2246</v>
      </c>
      <c r="H31" s="339">
        <v>53249</v>
      </c>
      <c r="I31" s="340">
        <v>315</v>
      </c>
      <c r="J31" s="339">
        <v>12986</v>
      </c>
      <c r="K31" s="340">
        <v>133</v>
      </c>
      <c r="L31" s="300">
        <f>SUM(F31+G31+H31+J31)</f>
        <v>81851</v>
      </c>
      <c r="M31" s="300">
        <f>SUM(I31+K31)</f>
        <v>448</v>
      </c>
      <c r="N31" s="301">
        <v>72735</v>
      </c>
      <c r="O31" s="339">
        <v>1706</v>
      </c>
      <c r="P31" s="339">
        <v>19865</v>
      </c>
      <c r="Q31" s="133" t="s">
        <v>72</v>
      </c>
      <c r="R31" s="195"/>
    </row>
    <row r="32" spans="1:18" ht="34.5" customHeight="1" x14ac:dyDescent="0.15">
      <c r="A32" s="557" t="s">
        <v>72</v>
      </c>
      <c r="B32" s="557"/>
      <c r="C32" s="557"/>
      <c r="D32" s="557"/>
      <c r="E32" s="557"/>
      <c r="F32" s="557"/>
      <c r="G32" s="557"/>
      <c r="H32" s="557"/>
      <c r="I32" s="557"/>
      <c r="J32" s="557"/>
      <c r="K32" s="557"/>
      <c r="L32" s="557"/>
      <c r="M32" s="557"/>
      <c r="N32" s="557"/>
      <c r="O32" s="557"/>
      <c r="P32" s="557"/>
      <c r="Q32" s="557"/>
      <c r="R32" s="557"/>
    </row>
    <row r="33" spans="1:18" ht="37.5" customHeight="1" x14ac:dyDescent="0.15">
      <c r="A33" s="505" t="s">
        <v>312</v>
      </c>
      <c r="B33" s="505"/>
      <c r="C33" s="505"/>
      <c r="D33" s="505"/>
      <c r="E33" s="505"/>
      <c r="F33" s="505"/>
      <c r="G33" s="505"/>
      <c r="H33" s="505"/>
      <c r="I33" s="505"/>
      <c r="J33" s="505"/>
      <c r="K33" s="505"/>
      <c r="L33" s="505"/>
      <c r="M33" s="505"/>
      <c r="N33" s="505"/>
      <c r="O33" s="505"/>
      <c r="P33" s="505"/>
      <c r="Q33" s="505"/>
      <c r="R33" s="74" t="s">
        <v>77</v>
      </c>
    </row>
    <row r="34" spans="1:18" ht="39.75" customHeight="1" x14ac:dyDescent="0.15">
      <c r="A34" s="17"/>
      <c r="B34" s="12"/>
      <c r="C34" s="30" t="s">
        <v>50</v>
      </c>
      <c r="D34" s="506" t="s">
        <v>82</v>
      </c>
      <c r="E34" s="506" t="s">
        <v>53</v>
      </c>
      <c r="F34" s="512" t="s">
        <v>107</v>
      </c>
      <c r="G34" s="513"/>
      <c r="H34" s="513"/>
      <c r="I34" s="513"/>
      <c r="J34" s="513"/>
      <c r="K34" s="513"/>
      <c r="L34" s="513"/>
      <c r="M34" s="513"/>
      <c r="N34" s="513"/>
      <c r="O34" s="513"/>
      <c r="P34" s="513"/>
      <c r="Q34" s="513"/>
      <c r="R34" s="514"/>
    </row>
    <row r="35" spans="1:18" ht="39.75" customHeight="1" x14ac:dyDescent="0.15">
      <c r="A35" s="18"/>
      <c r="B35" s="13"/>
      <c r="C35" s="13"/>
      <c r="D35" s="507"/>
      <c r="E35" s="507"/>
      <c r="F35" s="502" t="s">
        <v>0</v>
      </c>
      <c r="G35" s="481"/>
      <c r="H35" s="502" t="s">
        <v>1</v>
      </c>
      <c r="I35" s="503"/>
      <c r="J35" s="503"/>
      <c r="K35" s="481"/>
      <c r="L35" s="37"/>
      <c r="M35" s="510" t="s">
        <v>164</v>
      </c>
      <c r="N35" s="485" t="s">
        <v>170</v>
      </c>
      <c r="O35" s="485" t="s">
        <v>148</v>
      </c>
      <c r="P35" s="485" t="s">
        <v>149</v>
      </c>
      <c r="Q35" s="8"/>
      <c r="R35" s="39"/>
    </row>
    <row r="36" spans="1:18" ht="39.75" customHeight="1" x14ac:dyDescent="0.15">
      <c r="A36" s="26" t="s">
        <v>56</v>
      </c>
      <c r="B36" s="14"/>
      <c r="C36" s="14"/>
      <c r="D36" s="508"/>
      <c r="E36" s="508"/>
      <c r="F36" s="38" t="s">
        <v>2</v>
      </c>
      <c r="G36" s="38" t="s">
        <v>3</v>
      </c>
      <c r="H36" s="38" t="s">
        <v>2</v>
      </c>
      <c r="I36" s="162" t="s">
        <v>164</v>
      </c>
      <c r="J36" s="38" t="s">
        <v>3</v>
      </c>
      <c r="K36" s="162" t="s">
        <v>164</v>
      </c>
      <c r="L36" s="62" t="s">
        <v>4</v>
      </c>
      <c r="M36" s="511"/>
      <c r="N36" s="515"/>
      <c r="O36" s="515"/>
      <c r="P36" s="515"/>
      <c r="Q36" s="15" t="s">
        <v>5</v>
      </c>
      <c r="R36" s="321" t="s">
        <v>6</v>
      </c>
    </row>
    <row r="37" spans="1:18" ht="41.25" customHeight="1" x14ac:dyDescent="0.15">
      <c r="A37" s="455" t="s">
        <v>20</v>
      </c>
      <c r="B37" s="479"/>
      <c r="C37" s="479"/>
      <c r="D37" s="136">
        <v>18</v>
      </c>
      <c r="E37" s="136">
        <v>31</v>
      </c>
      <c r="F37" s="123">
        <v>2143</v>
      </c>
      <c r="G37" s="123">
        <v>245</v>
      </c>
      <c r="H37" s="123">
        <v>1651</v>
      </c>
      <c r="I37" s="127">
        <v>21</v>
      </c>
      <c r="J37" s="123">
        <v>360</v>
      </c>
      <c r="K37" s="127">
        <v>16</v>
      </c>
      <c r="L37" s="110">
        <f t="shared" ref="L37:L50" si="6">SUM(F37+G37+H37+J37)</f>
        <v>4399</v>
      </c>
      <c r="M37" s="124">
        <f t="shared" ref="M37:M51" si="7">SUM(I37+K37)</f>
        <v>37</v>
      </c>
      <c r="N37" s="124">
        <v>4301</v>
      </c>
      <c r="O37" s="123">
        <v>95</v>
      </c>
      <c r="P37" s="123">
        <v>1372</v>
      </c>
      <c r="Q37" s="123">
        <v>4612</v>
      </c>
      <c r="R37" s="154">
        <f>L37/Q37*100</f>
        <v>95.381613183000866</v>
      </c>
    </row>
    <row r="38" spans="1:18" ht="41.25" customHeight="1" x14ac:dyDescent="0.15">
      <c r="A38" s="455" t="s">
        <v>259</v>
      </c>
      <c r="B38" s="479"/>
      <c r="C38" s="528"/>
      <c r="D38" s="136">
        <v>18</v>
      </c>
      <c r="E38" s="136">
        <v>29</v>
      </c>
      <c r="F38" s="123">
        <v>1341</v>
      </c>
      <c r="G38" s="123">
        <v>237</v>
      </c>
      <c r="H38" s="123">
        <v>2495</v>
      </c>
      <c r="I38" s="127">
        <v>0</v>
      </c>
      <c r="J38" s="123">
        <v>649</v>
      </c>
      <c r="K38" s="127">
        <v>0</v>
      </c>
      <c r="L38" s="110">
        <f>SUM(F38+G38+H38+J38)</f>
        <v>4722</v>
      </c>
      <c r="M38" s="124">
        <f>SUM(I38+K38)</f>
        <v>0</v>
      </c>
      <c r="N38" s="124">
        <v>4357</v>
      </c>
      <c r="O38" s="123">
        <v>181</v>
      </c>
      <c r="P38" s="123">
        <v>1496</v>
      </c>
      <c r="Q38" s="123">
        <v>4759</v>
      </c>
      <c r="R38" s="154">
        <f>L38/Q38*100</f>
        <v>99.222525740701826</v>
      </c>
    </row>
    <row r="39" spans="1:18" ht="41.25" customHeight="1" x14ac:dyDescent="0.15">
      <c r="A39" s="504" t="s">
        <v>365</v>
      </c>
      <c r="B39" s="479"/>
      <c r="C39" s="479"/>
      <c r="D39" s="136">
        <v>36</v>
      </c>
      <c r="E39" s="136">
        <v>28</v>
      </c>
      <c r="F39" s="123">
        <v>248</v>
      </c>
      <c r="G39" s="123">
        <v>17</v>
      </c>
      <c r="H39" s="123">
        <v>3239</v>
      </c>
      <c r="I39" s="127">
        <v>70</v>
      </c>
      <c r="J39" s="123">
        <v>574</v>
      </c>
      <c r="K39" s="127">
        <v>27</v>
      </c>
      <c r="L39" s="110">
        <f>SUM(F39+G39+H39+J39)</f>
        <v>4078</v>
      </c>
      <c r="M39" s="124">
        <f>SUM(I39+K39)</f>
        <v>97</v>
      </c>
      <c r="N39" s="124">
        <v>1810</v>
      </c>
      <c r="O39" s="123">
        <v>6</v>
      </c>
      <c r="P39" s="123">
        <v>651</v>
      </c>
      <c r="Q39" s="123">
        <v>3754</v>
      </c>
      <c r="R39" s="154">
        <f>L39/Q39*100</f>
        <v>108.63079381992542</v>
      </c>
    </row>
    <row r="40" spans="1:18" ht="41.25" customHeight="1" x14ac:dyDescent="0.15">
      <c r="A40" s="504" t="s">
        <v>52</v>
      </c>
      <c r="B40" s="479"/>
      <c r="C40" s="479"/>
      <c r="D40" s="136">
        <v>18</v>
      </c>
      <c r="E40" s="136">
        <v>28</v>
      </c>
      <c r="F40" s="123">
        <v>812</v>
      </c>
      <c r="G40" s="123">
        <v>286</v>
      </c>
      <c r="H40" s="123">
        <v>2271</v>
      </c>
      <c r="I40" s="127">
        <v>286</v>
      </c>
      <c r="J40" s="123">
        <v>476</v>
      </c>
      <c r="K40" s="127">
        <v>90</v>
      </c>
      <c r="L40" s="110">
        <f t="shared" si="6"/>
        <v>3845</v>
      </c>
      <c r="M40" s="124">
        <f t="shared" si="7"/>
        <v>376</v>
      </c>
      <c r="N40" s="124">
        <v>3205</v>
      </c>
      <c r="O40" s="123">
        <v>0</v>
      </c>
      <c r="P40" s="123">
        <v>442</v>
      </c>
      <c r="Q40" s="123">
        <v>3952</v>
      </c>
      <c r="R40" s="154">
        <f>L40/Q40*100</f>
        <v>97.292510121457482</v>
      </c>
    </row>
    <row r="41" spans="1:18" ht="41.25" customHeight="1" x14ac:dyDescent="0.15">
      <c r="A41" s="455" t="s">
        <v>21</v>
      </c>
      <c r="B41" s="479"/>
      <c r="C41" s="479"/>
      <c r="D41" s="136">
        <v>18</v>
      </c>
      <c r="E41" s="136">
        <v>31</v>
      </c>
      <c r="F41" s="123">
        <v>1976</v>
      </c>
      <c r="G41" s="123">
        <v>493</v>
      </c>
      <c r="H41" s="123">
        <v>1976</v>
      </c>
      <c r="I41" s="127">
        <v>169</v>
      </c>
      <c r="J41" s="123">
        <v>306</v>
      </c>
      <c r="K41" s="127">
        <v>24</v>
      </c>
      <c r="L41" s="110">
        <f t="shared" si="6"/>
        <v>4751</v>
      </c>
      <c r="M41" s="124">
        <f t="shared" si="7"/>
        <v>193</v>
      </c>
      <c r="N41" s="124">
        <v>0</v>
      </c>
      <c r="O41" s="123">
        <v>14</v>
      </c>
      <c r="P41" s="123">
        <v>710</v>
      </c>
      <c r="Q41" s="123">
        <v>4837</v>
      </c>
      <c r="R41" s="154">
        <f>L41/Q41*100</f>
        <v>98.222038453586933</v>
      </c>
    </row>
    <row r="42" spans="1:18" ht="41.25" customHeight="1" x14ac:dyDescent="0.15">
      <c r="A42" s="455" t="s">
        <v>22</v>
      </c>
      <c r="B42" s="479"/>
      <c r="C42" s="479"/>
      <c r="D42" s="136">
        <v>18</v>
      </c>
      <c r="E42" s="136">
        <v>27</v>
      </c>
      <c r="F42" s="123">
        <v>114</v>
      </c>
      <c r="G42" s="123">
        <v>8</v>
      </c>
      <c r="H42" s="123">
        <v>1885</v>
      </c>
      <c r="I42" s="127">
        <v>0</v>
      </c>
      <c r="J42" s="123">
        <v>241</v>
      </c>
      <c r="K42" s="127">
        <v>0</v>
      </c>
      <c r="L42" s="110">
        <f t="shared" si="6"/>
        <v>2248</v>
      </c>
      <c r="M42" s="124">
        <f t="shared" si="7"/>
        <v>0</v>
      </c>
      <c r="N42" s="124">
        <v>2248</v>
      </c>
      <c r="O42" s="123">
        <v>0</v>
      </c>
      <c r="P42" s="123">
        <v>541</v>
      </c>
      <c r="Q42" s="123">
        <v>2566</v>
      </c>
      <c r="R42" s="154">
        <f t="shared" ref="R42:R51" si="8">L42/Q42*100</f>
        <v>87.607170693686669</v>
      </c>
    </row>
    <row r="43" spans="1:18" ht="41.25" customHeight="1" x14ac:dyDescent="0.15">
      <c r="A43" s="504" t="s">
        <v>147</v>
      </c>
      <c r="B43" s="479"/>
      <c r="C43" s="479"/>
      <c r="D43" s="136">
        <v>18</v>
      </c>
      <c r="E43" s="136">
        <v>31</v>
      </c>
      <c r="F43" s="123">
        <v>1553</v>
      </c>
      <c r="G43" s="123">
        <v>145</v>
      </c>
      <c r="H43" s="123">
        <v>1517</v>
      </c>
      <c r="I43" s="127">
        <v>4</v>
      </c>
      <c r="J43" s="123">
        <v>278</v>
      </c>
      <c r="K43" s="127">
        <v>0</v>
      </c>
      <c r="L43" s="110">
        <f t="shared" si="6"/>
        <v>3493</v>
      </c>
      <c r="M43" s="124">
        <f t="shared" si="7"/>
        <v>4</v>
      </c>
      <c r="N43" s="124">
        <v>3416</v>
      </c>
      <c r="O43" s="123">
        <v>77</v>
      </c>
      <c r="P43" s="123">
        <v>1020</v>
      </c>
      <c r="Q43" s="123">
        <v>3198</v>
      </c>
      <c r="R43" s="154">
        <f t="shared" si="8"/>
        <v>109.22451532207629</v>
      </c>
    </row>
    <row r="44" spans="1:18" ht="41.25" customHeight="1" x14ac:dyDescent="0.15">
      <c r="A44" s="455" t="s">
        <v>23</v>
      </c>
      <c r="B44" s="479"/>
      <c r="C44" s="479"/>
      <c r="D44" s="136">
        <v>18</v>
      </c>
      <c r="E44" s="136">
        <v>28</v>
      </c>
      <c r="F44" s="123">
        <v>79</v>
      </c>
      <c r="G44" s="123">
        <v>6</v>
      </c>
      <c r="H44" s="123">
        <v>3395</v>
      </c>
      <c r="I44" s="127">
        <v>23</v>
      </c>
      <c r="J44" s="123">
        <v>480</v>
      </c>
      <c r="K44" s="127">
        <v>10</v>
      </c>
      <c r="L44" s="110">
        <f t="shared" si="6"/>
        <v>3960</v>
      </c>
      <c r="M44" s="124">
        <f t="shared" si="7"/>
        <v>33</v>
      </c>
      <c r="N44" s="124">
        <v>3016</v>
      </c>
      <c r="O44" s="123">
        <v>26</v>
      </c>
      <c r="P44" s="123">
        <v>664</v>
      </c>
      <c r="Q44" s="123">
        <v>3943</v>
      </c>
      <c r="R44" s="154">
        <f t="shared" si="8"/>
        <v>100.43114379913771</v>
      </c>
    </row>
    <row r="45" spans="1:18" ht="41.25" customHeight="1" x14ac:dyDescent="0.15">
      <c r="A45" s="516" t="s">
        <v>288</v>
      </c>
      <c r="B45" s="517"/>
      <c r="C45" s="518"/>
      <c r="D45" s="136">
        <v>18</v>
      </c>
      <c r="E45" s="136">
        <v>31</v>
      </c>
      <c r="F45" s="123">
        <v>266</v>
      </c>
      <c r="G45" s="123">
        <v>35</v>
      </c>
      <c r="H45" s="123">
        <v>3278</v>
      </c>
      <c r="I45" s="127">
        <v>50</v>
      </c>
      <c r="J45" s="123">
        <v>731</v>
      </c>
      <c r="K45" s="127">
        <v>17</v>
      </c>
      <c r="L45" s="110">
        <f>SUM(F45+G45+H45+J45)</f>
        <v>4310</v>
      </c>
      <c r="M45" s="124">
        <f>SUM(I45+K45)</f>
        <v>67</v>
      </c>
      <c r="N45" s="124">
        <v>4202</v>
      </c>
      <c r="O45" s="123">
        <v>97</v>
      </c>
      <c r="P45" s="123">
        <v>754</v>
      </c>
      <c r="Q45" s="123">
        <v>4096</v>
      </c>
      <c r="R45" s="154">
        <f>L45/Q45*100</f>
        <v>105.224609375</v>
      </c>
    </row>
    <row r="46" spans="1:18" ht="41.25" customHeight="1" x14ac:dyDescent="0.15">
      <c r="A46" s="455" t="s">
        <v>24</v>
      </c>
      <c r="B46" s="479"/>
      <c r="C46" s="479"/>
      <c r="D46" s="136">
        <v>18</v>
      </c>
      <c r="E46" s="136">
        <v>30</v>
      </c>
      <c r="F46" s="123">
        <v>1153</v>
      </c>
      <c r="G46" s="123">
        <v>89</v>
      </c>
      <c r="H46" s="123">
        <v>2119</v>
      </c>
      <c r="I46" s="127">
        <v>31</v>
      </c>
      <c r="J46" s="123">
        <v>316</v>
      </c>
      <c r="K46" s="127">
        <v>9</v>
      </c>
      <c r="L46" s="110">
        <f t="shared" si="6"/>
        <v>3677</v>
      </c>
      <c r="M46" s="124">
        <f t="shared" si="7"/>
        <v>40</v>
      </c>
      <c r="N46" s="124">
        <v>1937</v>
      </c>
      <c r="O46" s="123">
        <v>0</v>
      </c>
      <c r="P46" s="123">
        <v>974</v>
      </c>
      <c r="Q46" s="123">
        <v>3616</v>
      </c>
      <c r="R46" s="154">
        <f t="shared" si="8"/>
        <v>101.68694690265487</v>
      </c>
    </row>
    <row r="47" spans="1:18" ht="41.25" customHeight="1" x14ac:dyDescent="0.15">
      <c r="A47" s="455" t="s">
        <v>269</v>
      </c>
      <c r="B47" s="479"/>
      <c r="C47" s="479"/>
      <c r="D47" s="407">
        <v>36</v>
      </c>
      <c r="E47" s="407">
        <v>28</v>
      </c>
      <c r="F47" s="401">
        <v>960</v>
      </c>
      <c r="G47" s="401">
        <v>346</v>
      </c>
      <c r="H47" s="401">
        <v>1866</v>
      </c>
      <c r="I47" s="425">
        <v>222</v>
      </c>
      <c r="J47" s="401">
        <v>508</v>
      </c>
      <c r="K47" s="425">
        <v>28</v>
      </c>
      <c r="L47" s="424">
        <f>SUM(F47+G47+H47+J47)</f>
        <v>3680</v>
      </c>
      <c r="M47" s="423">
        <f>SUM(I47+K47)</f>
        <v>250</v>
      </c>
      <c r="N47" s="423">
        <v>3604</v>
      </c>
      <c r="O47" s="401">
        <v>76</v>
      </c>
      <c r="P47" s="401">
        <v>675</v>
      </c>
      <c r="Q47" s="401">
        <v>3344</v>
      </c>
      <c r="R47" s="154">
        <f>L47/Q47*100</f>
        <v>110.04784688995215</v>
      </c>
    </row>
    <row r="48" spans="1:18" ht="41.25" customHeight="1" x14ac:dyDescent="0.15">
      <c r="A48" s="455" t="s">
        <v>25</v>
      </c>
      <c r="B48" s="479"/>
      <c r="C48" s="479"/>
      <c r="D48" s="136">
        <v>18</v>
      </c>
      <c r="E48" s="136">
        <v>29</v>
      </c>
      <c r="F48" s="123">
        <v>738</v>
      </c>
      <c r="G48" s="123">
        <v>199</v>
      </c>
      <c r="H48" s="123">
        <v>1090</v>
      </c>
      <c r="I48" s="127">
        <v>123</v>
      </c>
      <c r="J48" s="123">
        <v>252</v>
      </c>
      <c r="K48" s="127">
        <v>50</v>
      </c>
      <c r="L48" s="110">
        <f t="shared" si="6"/>
        <v>2279</v>
      </c>
      <c r="M48" s="124">
        <f t="shared" si="7"/>
        <v>173</v>
      </c>
      <c r="N48" s="124">
        <v>1472</v>
      </c>
      <c r="O48" s="123">
        <v>77</v>
      </c>
      <c r="P48" s="123">
        <v>557</v>
      </c>
      <c r="Q48" s="123">
        <v>2627</v>
      </c>
      <c r="R48" s="154">
        <f t="shared" si="8"/>
        <v>86.75295013323182</v>
      </c>
    </row>
    <row r="49" spans="1:18" ht="41.25" customHeight="1" x14ac:dyDescent="0.15">
      <c r="A49" s="455" t="s">
        <v>27</v>
      </c>
      <c r="B49" s="479"/>
      <c r="C49" s="479"/>
      <c r="D49" s="136">
        <v>27</v>
      </c>
      <c r="E49" s="136">
        <v>29</v>
      </c>
      <c r="F49" s="123">
        <v>1964</v>
      </c>
      <c r="G49" s="123">
        <v>276</v>
      </c>
      <c r="H49" s="123">
        <v>2022</v>
      </c>
      <c r="I49" s="127">
        <v>15</v>
      </c>
      <c r="J49" s="123">
        <v>510</v>
      </c>
      <c r="K49" s="127">
        <v>6</v>
      </c>
      <c r="L49" s="110">
        <f t="shared" si="6"/>
        <v>4772</v>
      </c>
      <c r="M49" s="124">
        <f t="shared" si="7"/>
        <v>21</v>
      </c>
      <c r="N49" s="124">
        <v>4375</v>
      </c>
      <c r="O49" s="123">
        <v>22</v>
      </c>
      <c r="P49" s="123">
        <v>1447</v>
      </c>
      <c r="Q49" s="123">
        <v>4866</v>
      </c>
      <c r="R49" s="154">
        <f t="shared" si="8"/>
        <v>98.068228524455407</v>
      </c>
    </row>
    <row r="50" spans="1:18" ht="41.25" customHeight="1" x14ac:dyDescent="0.15">
      <c r="A50" s="455" t="s">
        <v>163</v>
      </c>
      <c r="B50" s="479"/>
      <c r="C50" s="479"/>
      <c r="D50" s="136">
        <v>36</v>
      </c>
      <c r="E50" s="136">
        <v>29</v>
      </c>
      <c r="F50" s="123">
        <v>13</v>
      </c>
      <c r="G50" s="123">
        <v>0</v>
      </c>
      <c r="H50" s="123">
        <v>7172</v>
      </c>
      <c r="I50" s="127">
        <v>16</v>
      </c>
      <c r="J50" s="123">
        <v>969</v>
      </c>
      <c r="K50" s="127">
        <v>7</v>
      </c>
      <c r="L50" s="110">
        <f t="shared" si="6"/>
        <v>8154</v>
      </c>
      <c r="M50" s="124">
        <f t="shared" si="7"/>
        <v>23</v>
      </c>
      <c r="N50" s="124">
        <v>7936</v>
      </c>
      <c r="O50" s="123">
        <v>86</v>
      </c>
      <c r="P50" s="123">
        <v>3182</v>
      </c>
      <c r="Q50" s="123">
        <v>8148</v>
      </c>
      <c r="R50" s="154">
        <f t="shared" si="8"/>
        <v>100.07363770250367</v>
      </c>
    </row>
    <row r="51" spans="1:18" ht="41.25" customHeight="1" x14ac:dyDescent="0.15">
      <c r="A51" s="504" t="s">
        <v>205</v>
      </c>
      <c r="B51" s="479"/>
      <c r="C51" s="479"/>
      <c r="D51" s="136">
        <v>18</v>
      </c>
      <c r="E51" s="136">
        <v>29</v>
      </c>
      <c r="F51" s="123">
        <v>523</v>
      </c>
      <c r="G51" s="123">
        <v>87</v>
      </c>
      <c r="H51" s="123">
        <v>2751</v>
      </c>
      <c r="I51" s="127">
        <v>4</v>
      </c>
      <c r="J51" s="123">
        <v>551</v>
      </c>
      <c r="K51" s="127">
        <v>0</v>
      </c>
      <c r="L51" s="110">
        <f>SUM(F51+G51+H51+J51)</f>
        <v>3912</v>
      </c>
      <c r="M51" s="124">
        <f t="shared" si="7"/>
        <v>4</v>
      </c>
      <c r="N51" s="124">
        <v>3887</v>
      </c>
      <c r="O51" s="123">
        <v>10</v>
      </c>
      <c r="P51" s="123">
        <v>637</v>
      </c>
      <c r="Q51" s="127">
        <v>3779</v>
      </c>
      <c r="R51" s="154">
        <f t="shared" si="8"/>
        <v>103.51944958983859</v>
      </c>
    </row>
    <row r="52" spans="1:18" ht="41.25" customHeight="1" x14ac:dyDescent="0.15">
      <c r="A52" s="455"/>
      <c r="B52" s="479"/>
      <c r="C52" s="479"/>
      <c r="D52" s="136" t="s">
        <v>19</v>
      </c>
      <c r="E52" s="136"/>
      <c r="F52" s="123" t="s">
        <v>14</v>
      </c>
      <c r="G52" s="123" t="s">
        <v>14</v>
      </c>
      <c r="H52" s="123" t="s">
        <v>14</v>
      </c>
      <c r="I52" s="127"/>
      <c r="J52" s="123" t="s">
        <v>14</v>
      </c>
      <c r="K52" s="127"/>
      <c r="L52" s="110" t="s">
        <v>72</v>
      </c>
      <c r="M52" s="124" t="s">
        <v>72</v>
      </c>
      <c r="N52" s="124"/>
      <c r="O52" s="123"/>
      <c r="P52" s="123"/>
      <c r="Q52" s="123" t="s">
        <v>14</v>
      </c>
      <c r="R52" s="154"/>
    </row>
    <row r="53" spans="1:18" ht="41.25" customHeight="1" x14ac:dyDescent="0.15">
      <c r="A53" s="455"/>
      <c r="B53" s="479"/>
      <c r="C53" s="479"/>
      <c r="D53" s="136"/>
      <c r="E53" s="136"/>
      <c r="F53" s="123"/>
      <c r="G53" s="123"/>
      <c r="H53" s="123"/>
      <c r="I53" s="127"/>
      <c r="J53" s="123"/>
      <c r="K53" s="127"/>
      <c r="L53" s="110" t="s">
        <v>72</v>
      </c>
      <c r="M53" s="124" t="s">
        <v>72</v>
      </c>
      <c r="N53" s="124"/>
      <c r="O53" s="123"/>
      <c r="P53" s="123"/>
      <c r="Q53" s="123"/>
      <c r="R53" s="154"/>
    </row>
    <row r="54" spans="1:18" ht="41.25" customHeight="1" x14ac:dyDescent="0.15">
      <c r="A54" s="455"/>
      <c r="B54" s="479"/>
      <c r="C54" s="479"/>
      <c r="D54" s="136"/>
      <c r="E54" s="136"/>
      <c r="F54" s="123"/>
      <c r="G54" s="123"/>
      <c r="H54" s="123"/>
      <c r="I54" s="127"/>
      <c r="J54" s="123"/>
      <c r="K54" s="127"/>
      <c r="L54" s="110" t="s">
        <v>72</v>
      </c>
      <c r="M54" s="124" t="s">
        <v>173</v>
      </c>
      <c r="N54" s="124"/>
      <c r="O54" s="123"/>
      <c r="P54" s="123"/>
      <c r="Q54" s="123"/>
      <c r="R54" s="154"/>
    </row>
    <row r="55" spans="1:18" ht="41.25" customHeight="1" x14ac:dyDescent="0.15">
      <c r="A55" s="455"/>
      <c r="B55" s="479"/>
      <c r="C55" s="479"/>
      <c r="D55" s="136"/>
      <c r="E55" s="136"/>
      <c r="F55" s="123"/>
      <c r="G55" s="123"/>
      <c r="H55" s="123"/>
      <c r="I55" s="127"/>
      <c r="J55" s="123"/>
      <c r="K55" s="127"/>
      <c r="L55" s="110" t="s">
        <v>72</v>
      </c>
      <c r="M55" s="124" t="s">
        <v>72</v>
      </c>
      <c r="N55" s="124"/>
      <c r="O55" s="123"/>
      <c r="P55" s="123"/>
      <c r="Q55" s="123"/>
      <c r="R55" s="154"/>
    </row>
    <row r="56" spans="1:18" ht="41.25" customHeight="1" x14ac:dyDescent="0.15">
      <c r="A56" s="455"/>
      <c r="B56" s="479"/>
      <c r="C56" s="479"/>
      <c r="D56" s="136" t="s">
        <v>19</v>
      </c>
      <c r="E56" s="136"/>
      <c r="F56" s="123" t="s">
        <v>14</v>
      </c>
      <c r="G56" s="123" t="s">
        <v>14</v>
      </c>
      <c r="H56" s="123" t="s">
        <v>14</v>
      </c>
      <c r="I56" s="127"/>
      <c r="J56" s="123" t="s">
        <v>14</v>
      </c>
      <c r="K56" s="127"/>
      <c r="L56" s="110" t="s">
        <v>72</v>
      </c>
      <c r="M56" s="124" t="s">
        <v>72</v>
      </c>
      <c r="N56" s="124"/>
      <c r="O56" s="123"/>
      <c r="P56" s="123"/>
      <c r="Q56" s="123" t="s">
        <v>14</v>
      </c>
      <c r="R56" s="154" t="s">
        <v>14</v>
      </c>
    </row>
    <row r="57" spans="1:18" ht="41.25" customHeight="1" x14ac:dyDescent="0.15">
      <c r="A57" s="494" t="s">
        <v>204</v>
      </c>
      <c r="B57" s="524"/>
      <c r="C57" s="525"/>
      <c r="D57" s="137">
        <f t="shared" ref="D57:Q57" si="9">SUM(D37:D51)</f>
        <v>333</v>
      </c>
      <c r="E57" s="137">
        <f t="shared" si="9"/>
        <v>438</v>
      </c>
      <c r="F57" s="128">
        <f t="shared" si="9"/>
        <v>13883</v>
      </c>
      <c r="G57" s="128">
        <f t="shared" si="9"/>
        <v>2469</v>
      </c>
      <c r="H57" s="128">
        <f t="shared" si="9"/>
        <v>38727</v>
      </c>
      <c r="I57" s="61">
        <f t="shared" si="9"/>
        <v>1034</v>
      </c>
      <c r="J57" s="128">
        <f t="shared" si="9"/>
        <v>7201</v>
      </c>
      <c r="K57" s="128">
        <f t="shared" si="9"/>
        <v>284</v>
      </c>
      <c r="L57" s="128">
        <f t="shared" si="9"/>
        <v>62280</v>
      </c>
      <c r="M57" s="128">
        <f t="shared" si="9"/>
        <v>1318</v>
      </c>
      <c r="N57" s="128">
        <f t="shared" si="9"/>
        <v>49766</v>
      </c>
      <c r="O57" s="128">
        <f t="shared" si="9"/>
        <v>767</v>
      </c>
      <c r="P57" s="128">
        <f t="shared" si="9"/>
        <v>15122</v>
      </c>
      <c r="Q57" s="128">
        <f t="shared" si="9"/>
        <v>62097</v>
      </c>
      <c r="R57" s="290">
        <f>L57/Q57*100</f>
        <v>100.2947002270641</v>
      </c>
    </row>
    <row r="58" spans="1:18" s="2" customFormat="1" ht="41.25" customHeight="1" x14ac:dyDescent="0.15">
      <c r="A58" s="509" t="s">
        <v>15</v>
      </c>
      <c r="B58" s="526"/>
      <c r="C58" s="527"/>
      <c r="D58" s="16"/>
      <c r="E58" s="16"/>
      <c r="F58" s="117">
        <f>F57/L57*100</f>
        <v>22.291265253692998</v>
      </c>
      <c r="G58" s="117">
        <f>G57/L57*100</f>
        <v>3.964354527938343</v>
      </c>
      <c r="H58" s="117">
        <f>H57/L57*100</f>
        <v>62.182080924855484</v>
      </c>
      <c r="I58" s="117">
        <f>I57/L57*100</f>
        <v>1.6602440590879897</v>
      </c>
      <c r="J58" s="117">
        <f>J57/L57*100</f>
        <v>11.562299293513165</v>
      </c>
      <c r="K58" s="117">
        <f>K57/L57*100</f>
        <v>0.45600513808606291</v>
      </c>
      <c r="L58" s="185"/>
      <c r="M58" s="185"/>
      <c r="N58" s="185"/>
      <c r="O58" s="117"/>
      <c r="P58" s="117"/>
      <c r="Q58" s="198"/>
      <c r="R58" s="199"/>
    </row>
    <row r="59" spans="1:18" ht="41.25" customHeight="1" x14ac:dyDescent="0.15">
      <c r="A59" s="487" t="s">
        <v>108</v>
      </c>
      <c r="B59" s="519"/>
      <c r="C59" s="520"/>
      <c r="D59" s="16"/>
      <c r="E59" s="16"/>
      <c r="F59" s="117">
        <f>F57/15</f>
        <v>925.5333333333333</v>
      </c>
      <c r="G59" s="117">
        <f t="shared" ref="G59:P59" si="10">G57/15</f>
        <v>164.6</v>
      </c>
      <c r="H59" s="117">
        <f t="shared" si="10"/>
        <v>2581.8000000000002</v>
      </c>
      <c r="I59" s="117">
        <f t="shared" si="10"/>
        <v>68.933333333333337</v>
      </c>
      <c r="J59" s="117">
        <f t="shared" si="10"/>
        <v>480.06666666666666</v>
      </c>
      <c r="K59" s="117">
        <f t="shared" si="10"/>
        <v>18.933333333333334</v>
      </c>
      <c r="L59" s="117">
        <f t="shared" si="10"/>
        <v>4152</v>
      </c>
      <c r="M59" s="117">
        <f t="shared" si="10"/>
        <v>87.86666666666666</v>
      </c>
      <c r="N59" s="117">
        <f t="shared" si="10"/>
        <v>3317.7333333333331</v>
      </c>
      <c r="O59" s="117">
        <f t="shared" si="10"/>
        <v>51.133333333333333</v>
      </c>
      <c r="P59" s="117">
        <f t="shared" si="10"/>
        <v>1008.1333333333333</v>
      </c>
      <c r="Q59" s="110"/>
      <c r="R59" s="200"/>
    </row>
    <row r="60" spans="1:18" ht="41.25" customHeight="1" x14ac:dyDescent="0.15">
      <c r="A60" s="487" t="s">
        <v>17</v>
      </c>
      <c r="B60" s="519"/>
      <c r="C60" s="520"/>
      <c r="D60" s="16"/>
      <c r="E60" s="16"/>
      <c r="F60" s="117">
        <f>F57/$D$57*18</f>
        <v>750.43243243243251</v>
      </c>
      <c r="G60" s="117">
        <f t="shared" ref="G60:P60" si="11">G57/$D$57*18</f>
        <v>133.45945945945945</v>
      </c>
      <c r="H60" s="117">
        <f t="shared" si="11"/>
        <v>2093.3513513513512</v>
      </c>
      <c r="I60" s="117">
        <f t="shared" si="11"/>
        <v>55.891891891891888</v>
      </c>
      <c r="J60" s="117">
        <f t="shared" si="11"/>
        <v>389.24324324324323</v>
      </c>
      <c r="K60" s="117">
        <f t="shared" si="11"/>
        <v>15.351351351351351</v>
      </c>
      <c r="L60" s="117">
        <f t="shared" si="11"/>
        <v>3366.4864864864867</v>
      </c>
      <c r="M60" s="117">
        <f t="shared" si="11"/>
        <v>71.243243243243242</v>
      </c>
      <c r="N60" s="117">
        <f t="shared" si="11"/>
        <v>2690.0540540540542</v>
      </c>
      <c r="O60" s="117">
        <f t="shared" si="11"/>
        <v>41.45945945945946</v>
      </c>
      <c r="P60" s="117">
        <f t="shared" si="11"/>
        <v>817.40540540540542</v>
      </c>
      <c r="Q60" s="110"/>
      <c r="R60" s="200"/>
    </row>
    <row r="61" spans="1:18" ht="41.25" customHeight="1" x14ac:dyDescent="0.15">
      <c r="A61" s="487" t="s">
        <v>18</v>
      </c>
      <c r="B61" s="519"/>
      <c r="C61" s="520"/>
      <c r="D61" s="250">
        <v>333</v>
      </c>
      <c r="E61" s="250">
        <v>460</v>
      </c>
      <c r="F61" s="131">
        <v>13961</v>
      </c>
      <c r="G61" s="131">
        <v>2509</v>
      </c>
      <c r="H61" s="131">
        <v>38706</v>
      </c>
      <c r="I61" s="132">
        <v>308</v>
      </c>
      <c r="J61" s="131">
        <v>6921</v>
      </c>
      <c r="K61" s="132">
        <v>116</v>
      </c>
      <c r="L61" s="183">
        <f>SUM(F61+G61+H61+J61)</f>
        <v>62097</v>
      </c>
      <c r="M61" s="183">
        <f>SUM(I61+K61)</f>
        <v>424</v>
      </c>
      <c r="N61" s="223">
        <v>49118</v>
      </c>
      <c r="O61" s="131">
        <v>807</v>
      </c>
      <c r="P61" s="131">
        <v>15268</v>
      </c>
      <c r="Q61" s="158" t="s">
        <v>72</v>
      </c>
      <c r="R61" s="201"/>
    </row>
    <row r="62" spans="1:18" ht="43.5" customHeight="1" x14ac:dyDescent="0.15">
      <c r="A62" s="505" t="s">
        <v>313</v>
      </c>
      <c r="B62" s="505"/>
      <c r="C62" s="505"/>
      <c r="D62" s="505"/>
      <c r="E62" s="505"/>
      <c r="F62" s="505"/>
      <c r="G62" s="505"/>
      <c r="H62" s="505"/>
      <c r="I62" s="505"/>
      <c r="J62" s="505"/>
      <c r="K62" s="505"/>
      <c r="L62" s="505"/>
      <c r="M62" s="505"/>
      <c r="N62" s="505"/>
      <c r="O62" s="505"/>
      <c r="P62" s="505"/>
      <c r="Q62" s="505"/>
      <c r="R62" s="74" t="s">
        <v>77</v>
      </c>
    </row>
    <row r="63" spans="1:18" ht="39.75" customHeight="1" x14ac:dyDescent="0.15">
      <c r="A63" s="17"/>
      <c r="B63" s="12"/>
      <c r="C63" s="30" t="s">
        <v>50</v>
      </c>
      <c r="D63" s="506" t="s">
        <v>82</v>
      </c>
      <c r="E63" s="506" t="s">
        <v>53</v>
      </c>
      <c r="F63" s="512" t="s">
        <v>107</v>
      </c>
      <c r="G63" s="513"/>
      <c r="H63" s="513"/>
      <c r="I63" s="513"/>
      <c r="J63" s="513"/>
      <c r="K63" s="513"/>
      <c r="L63" s="513"/>
      <c r="M63" s="513"/>
      <c r="N63" s="513"/>
      <c r="O63" s="513"/>
      <c r="P63" s="513"/>
      <c r="Q63" s="513"/>
      <c r="R63" s="514"/>
    </row>
    <row r="64" spans="1:18" ht="39.75" customHeight="1" x14ac:dyDescent="0.15">
      <c r="A64" s="18"/>
      <c r="B64" s="13"/>
      <c r="C64" s="13"/>
      <c r="D64" s="507"/>
      <c r="E64" s="507"/>
      <c r="F64" s="502" t="s">
        <v>0</v>
      </c>
      <c r="G64" s="481"/>
      <c r="H64" s="502" t="s">
        <v>1</v>
      </c>
      <c r="I64" s="503"/>
      <c r="J64" s="503"/>
      <c r="K64" s="481"/>
      <c r="L64" s="37"/>
      <c r="M64" s="510" t="s">
        <v>164</v>
      </c>
      <c r="N64" s="485" t="s">
        <v>170</v>
      </c>
      <c r="O64" s="485" t="s">
        <v>148</v>
      </c>
      <c r="P64" s="485" t="s">
        <v>149</v>
      </c>
      <c r="Q64" s="8"/>
      <c r="R64" s="39"/>
    </row>
    <row r="65" spans="1:18" ht="39.75" customHeight="1" x14ac:dyDescent="0.15">
      <c r="A65" s="26" t="s">
        <v>56</v>
      </c>
      <c r="B65" s="14"/>
      <c r="C65" s="14"/>
      <c r="D65" s="508"/>
      <c r="E65" s="508"/>
      <c r="F65" s="38" t="s">
        <v>2</v>
      </c>
      <c r="G65" s="38" t="s">
        <v>3</v>
      </c>
      <c r="H65" s="38" t="s">
        <v>2</v>
      </c>
      <c r="I65" s="151" t="s">
        <v>164</v>
      </c>
      <c r="J65" s="73" t="s">
        <v>3</v>
      </c>
      <c r="K65" s="151" t="s">
        <v>164</v>
      </c>
      <c r="L65" s="62" t="s">
        <v>4</v>
      </c>
      <c r="M65" s="511"/>
      <c r="N65" s="515"/>
      <c r="O65" s="515"/>
      <c r="P65" s="515"/>
      <c r="Q65" s="15" t="s">
        <v>5</v>
      </c>
      <c r="R65" s="321" t="s">
        <v>6</v>
      </c>
    </row>
    <row r="66" spans="1:18" ht="36.75" customHeight="1" x14ac:dyDescent="0.15">
      <c r="A66" s="455" t="s">
        <v>29</v>
      </c>
      <c r="B66" s="456"/>
      <c r="C66" s="456"/>
      <c r="D66" s="136">
        <v>18</v>
      </c>
      <c r="E66" s="136">
        <v>28</v>
      </c>
      <c r="F66" s="123">
        <v>275</v>
      </c>
      <c r="G66" s="123">
        <v>31</v>
      </c>
      <c r="H66" s="123">
        <v>1438</v>
      </c>
      <c r="I66" s="127">
        <v>48</v>
      </c>
      <c r="J66" s="123">
        <v>441</v>
      </c>
      <c r="K66" s="127">
        <v>32</v>
      </c>
      <c r="L66" s="110">
        <f t="shared" ref="L66:L80" si="12">SUM(F66+G66+H66+J66)</f>
        <v>2185</v>
      </c>
      <c r="M66" s="124">
        <f>SUM(I66+K66)</f>
        <v>80</v>
      </c>
      <c r="N66" s="124">
        <v>1477</v>
      </c>
      <c r="O66" s="123">
        <v>21</v>
      </c>
      <c r="P66" s="123">
        <v>362</v>
      </c>
      <c r="Q66" s="123">
        <v>2562</v>
      </c>
      <c r="R66" s="154">
        <f t="shared" ref="R66:R80" si="13">L66/Q66*100</f>
        <v>85.284933645589376</v>
      </c>
    </row>
    <row r="67" spans="1:18" ht="36.75" customHeight="1" x14ac:dyDescent="0.15">
      <c r="A67" s="455" t="s">
        <v>61</v>
      </c>
      <c r="B67" s="456"/>
      <c r="C67" s="456"/>
      <c r="D67" s="136">
        <v>27</v>
      </c>
      <c r="E67" s="136">
        <v>30</v>
      </c>
      <c r="F67" s="123">
        <v>321</v>
      </c>
      <c r="G67" s="123">
        <v>47</v>
      </c>
      <c r="H67" s="123">
        <v>3518</v>
      </c>
      <c r="I67" s="127">
        <v>70</v>
      </c>
      <c r="J67" s="123">
        <v>586</v>
      </c>
      <c r="K67" s="127">
        <v>30</v>
      </c>
      <c r="L67" s="110">
        <f t="shared" si="12"/>
        <v>4472</v>
      </c>
      <c r="M67" s="124">
        <f>SUM(I67+K67)</f>
        <v>100</v>
      </c>
      <c r="N67" s="124">
        <v>3085</v>
      </c>
      <c r="O67" s="123">
        <v>124</v>
      </c>
      <c r="P67" s="123">
        <v>768</v>
      </c>
      <c r="Q67" s="123">
        <v>4481</v>
      </c>
      <c r="R67" s="154">
        <f t="shared" si="13"/>
        <v>99.799151975005586</v>
      </c>
    </row>
    <row r="68" spans="1:18" ht="36.75" customHeight="1" x14ac:dyDescent="0.15">
      <c r="A68" s="504" t="s">
        <v>238</v>
      </c>
      <c r="B68" s="456"/>
      <c r="C68" s="457"/>
      <c r="D68" s="136">
        <v>18</v>
      </c>
      <c r="E68" s="136">
        <v>28</v>
      </c>
      <c r="F68" s="123">
        <v>7</v>
      </c>
      <c r="G68" s="123">
        <v>0</v>
      </c>
      <c r="H68" s="123">
        <v>3675</v>
      </c>
      <c r="I68" s="127">
        <v>41</v>
      </c>
      <c r="J68" s="123">
        <v>656</v>
      </c>
      <c r="K68" s="127">
        <v>42</v>
      </c>
      <c r="L68" s="110">
        <f t="shared" si="12"/>
        <v>4338</v>
      </c>
      <c r="M68" s="124">
        <f t="shared" ref="M68:M80" si="14">SUM(I68+K68)</f>
        <v>83</v>
      </c>
      <c r="N68" s="423">
        <v>4308</v>
      </c>
      <c r="O68" s="401">
        <v>30</v>
      </c>
      <c r="P68" s="123">
        <v>1113</v>
      </c>
      <c r="Q68" s="123">
        <v>4115</v>
      </c>
      <c r="R68" s="154">
        <f t="shared" si="13"/>
        <v>105.41919805589308</v>
      </c>
    </row>
    <row r="69" spans="1:18" ht="36.75" customHeight="1" x14ac:dyDescent="0.15">
      <c r="A69" s="455" t="s">
        <v>30</v>
      </c>
      <c r="B69" s="456"/>
      <c r="C69" s="456"/>
      <c r="D69" s="136">
        <v>18</v>
      </c>
      <c r="E69" s="136">
        <v>30</v>
      </c>
      <c r="F69" s="123">
        <v>1555</v>
      </c>
      <c r="G69" s="123">
        <v>320</v>
      </c>
      <c r="H69" s="123">
        <v>1413</v>
      </c>
      <c r="I69" s="127">
        <v>2</v>
      </c>
      <c r="J69" s="123">
        <v>174</v>
      </c>
      <c r="K69" s="127">
        <v>0</v>
      </c>
      <c r="L69" s="110">
        <f t="shared" si="12"/>
        <v>3462</v>
      </c>
      <c r="M69" s="124">
        <f t="shared" si="14"/>
        <v>2</v>
      </c>
      <c r="N69" s="124">
        <v>2528</v>
      </c>
      <c r="O69" s="123">
        <v>0</v>
      </c>
      <c r="P69" s="123">
        <v>1077</v>
      </c>
      <c r="Q69" s="123">
        <v>3407</v>
      </c>
      <c r="R69" s="154">
        <f t="shared" si="13"/>
        <v>101.61432345171706</v>
      </c>
    </row>
    <row r="70" spans="1:18" ht="36.75" customHeight="1" x14ac:dyDescent="0.15">
      <c r="A70" s="455" t="s">
        <v>31</v>
      </c>
      <c r="B70" s="456"/>
      <c r="C70" s="456"/>
      <c r="D70" s="136">
        <v>18</v>
      </c>
      <c r="E70" s="136">
        <v>28</v>
      </c>
      <c r="F70" s="123">
        <v>449</v>
      </c>
      <c r="G70" s="123">
        <v>57</v>
      </c>
      <c r="H70" s="123">
        <v>2315</v>
      </c>
      <c r="I70" s="127">
        <v>48</v>
      </c>
      <c r="J70" s="123">
        <v>377</v>
      </c>
      <c r="K70" s="127">
        <v>9</v>
      </c>
      <c r="L70" s="110">
        <f t="shared" si="12"/>
        <v>3198</v>
      </c>
      <c r="M70" s="124">
        <f t="shared" si="14"/>
        <v>57</v>
      </c>
      <c r="N70" s="124">
        <v>1440</v>
      </c>
      <c r="O70" s="123">
        <v>0</v>
      </c>
      <c r="P70" s="123">
        <v>374</v>
      </c>
      <c r="Q70" s="123">
        <v>3121</v>
      </c>
      <c r="R70" s="154">
        <f t="shared" si="13"/>
        <v>102.46715796219161</v>
      </c>
    </row>
    <row r="71" spans="1:18" ht="36.75" customHeight="1" x14ac:dyDescent="0.15">
      <c r="A71" s="455" t="s">
        <v>32</v>
      </c>
      <c r="B71" s="456"/>
      <c r="C71" s="456"/>
      <c r="D71" s="136">
        <v>18</v>
      </c>
      <c r="E71" s="136">
        <v>31</v>
      </c>
      <c r="F71" s="123">
        <v>508</v>
      </c>
      <c r="G71" s="123">
        <v>62</v>
      </c>
      <c r="H71" s="123">
        <v>1720</v>
      </c>
      <c r="I71" s="127">
        <v>19</v>
      </c>
      <c r="J71" s="123">
        <v>423</v>
      </c>
      <c r="K71" s="127">
        <v>8</v>
      </c>
      <c r="L71" s="110">
        <f t="shared" si="12"/>
        <v>2713</v>
      </c>
      <c r="M71" s="124">
        <f t="shared" si="14"/>
        <v>27</v>
      </c>
      <c r="N71" s="124">
        <v>2485</v>
      </c>
      <c r="O71" s="123">
        <v>158</v>
      </c>
      <c r="P71" s="123">
        <v>641</v>
      </c>
      <c r="Q71" s="123">
        <v>3019</v>
      </c>
      <c r="R71" s="154">
        <f t="shared" si="13"/>
        <v>89.864193441536926</v>
      </c>
    </row>
    <row r="72" spans="1:18" ht="36.75" customHeight="1" x14ac:dyDescent="0.15">
      <c r="A72" s="455" t="s">
        <v>33</v>
      </c>
      <c r="B72" s="479"/>
      <c r="C72" s="479"/>
      <c r="D72" s="136">
        <v>27</v>
      </c>
      <c r="E72" s="136">
        <v>28</v>
      </c>
      <c r="F72" s="123">
        <v>2188</v>
      </c>
      <c r="G72" s="123">
        <v>280</v>
      </c>
      <c r="H72" s="123">
        <v>1799</v>
      </c>
      <c r="I72" s="127">
        <v>28</v>
      </c>
      <c r="J72" s="123">
        <v>295</v>
      </c>
      <c r="K72" s="127">
        <v>17</v>
      </c>
      <c r="L72" s="110">
        <f t="shared" si="12"/>
        <v>4562</v>
      </c>
      <c r="M72" s="124">
        <f t="shared" si="14"/>
        <v>45</v>
      </c>
      <c r="N72" s="124">
        <v>3767</v>
      </c>
      <c r="O72" s="123">
        <v>83</v>
      </c>
      <c r="P72" s="123">
        <v>814</v>
      </c>
      <c r="Q72" s="123">
        <v>4403</v>
      </c>
      <c r="R72" s="154">
        <f t="shared" si="13"/>
        <v>103.61117419940949</v>
      </c>
    </row>
    <row r="73" spans="1:18" ht="36.75" customHeight="1" x14ac:dyDescent="0.15">
      <c r="A73" s="455" t="s">
        <v>34</v>
      </c>
      <c r="B73" s="456"/>
      <c r="C73" s="456"/>
      <c r="D73" s="136">
        <v>27</v>
      </c>
      <c r="E73" s="136">
        <v>29</v>
      </c>
      <c r="F73" s="123">
        <v>2017</v>
      </c>
      <c r="G73" s="123">
        <v>287</v>
      </c>
      <c r="H73" s="123">
        <v>2851</v>
      </c>
      <c r="I73" s="127">
        <v>6</v>
      </c>
      <c r="J73" s="123">
        <v>535</v>
      </c>
      <c r="K73" s="127">
        <v>15</v>
      </c>
      <c r="L73" s="110">
        <f t="shared" si="12"/>
        <v>5690</v>
      </c>
      <c r="M73" s="124">
        <f t="shared" si="14"/>
        <v>21</v>
      </c>
      <c r="N73" s="124">
        <v>3681</v>
      </c>
      <c r="O73" s="123">
        <v>112</v>
      </c>
      <c r="P73" s="123">
        <v>1612</v>
      </c>
      <c r="Q73" s="123">
        <v>5559</v>
      </c>
      <c r="R73" s="154">
        <f t="shared" si="13"/>
        <v>102.35653894585357</v>
      </c>
    </row>
    <row r="74" spans="1:18" ht="36.75" customHeight="1" x14ac:dyDescent="0.15">
      <c r="A74" s="455" t="s">
        <v>35</v>
      </c>
      <c r="B74" s="456"/>
      <c r="C74" s="456"/>
      <c r="D74" s="136">
        <v>18</v>
      </c>
      <c r="E74" s="136">
        <v>27</v>
      </c>
      <c r="F74" s="123">
        <v>187</v>
      </c>
      <c r="G74" s="123">
        <v>7</v>
      </c>
      <c r="H74" s="123">
        <v>1783</v>
      </c>
      <c r="I74" s="127">
        <v>3</v>
      </c>
      <c r="J74" s="123">
        <v>289</v>
      </c>
      <c r="K74" s="127">
        <v>5</v>
      </c>
      <c r="L74" s="110">
        <f t="shared" si="12"/>
        <v>2266</v>
      </c>
      <c r="M74" s="124">
        <f t="shared" si="14"/>
        <v>8</v>
      </c>
      <c r="N74" s="124">
        <v>0</v>
      </c>
      <c r="O74" s="123">
        <v>0</v>
      </c>
      <c r="P74" s="123">
        <v>329</v>
      </c>
      <c r="Q74" s="123">
        <v>2181</v>
      </c>
      <c r="R74" s="154">
        <f t="shared" si="13"/>
        <v>103.8972948188904</v>
      </c>
    </row>
    <row r="75" spans="1:18" ht="36.75" customHeight="1" x14ac:dyDescent="0.15">
      <c r="A75" s="455" t="s">
        <v>49</v>
      </c>
      <c r="B75" s="456"/>
      <c r="C75" s="456"/>
      <c r="D75" s="136">
        <v>18</v>
      </c>
      <c r="E75" s="136">
        <v>29</v>
      </c>
      <c r="F75" s="123">
        <v>263</v>
      </c>
      <c r="G75" s="123">
        <v>20</v>
      </c>
      <c r="H75" s="123">
        <v>1927</v>
      </c>
      <c r="I75" s="127">
        <v>4</v>
      </c>
      <c r="J75" s="123">
        <v>219</v>
      </c>
      <c r="K75" s="127">
        <v>4</v>
      </c>
      <c r="L75" s="110">
        <f t="shared" si="12"/>
        <v>2429</v>
      </c>
      <c r="M75" s="124">
        <f t="shared" si="14"/>
        <v>8</v>
      </c>
      <c r="N75" s="124">
        <v>329</v>
      </c>
      <c r="O75" s="123">
        <v>0</v>
      </c>
      <c r="P75" s="123">
        <v>435</v>
      </c>
      <c r="Q75" s="123">
        <v>2613</v>
      </c>
      <c r="R75" s="154">
        <f t="shared" si="13"/>
        <v>92.958285495598929</v>
      </c>
    </row>
    <row r="76" spans="1:18" ht="36.75" customHeight="1" x14ac:dyDescent="0.15">
      <c r="A76" s="455" t="s">
        <v>36</v>
      </c>
      <c r="B76" s="456"/>
      <c r="C76" s="456"/>
      <c r="D76" s="136">
        <v>18</v>
      </c>
      <c r="E76" s="136">
        <v>28</v>
      </c>
      <c r="F76" s="123">
        <v>1903</v>
      </c>
      <c r="G76" s="123">
        <v>189</v>
      </c>
      <c r="H76" s="123">
        <v>1902</v>
      </c>
      <c r="I76" s="127">
        <v>29</v>
      </c>
      <c r="J76" s="123">
        <v>284</v>
      </c>
      <c r="K76" s="127">
        <v>18</v>
      </c>
      <c r="L76" s="110">
        <f>SUM(F76+G76+H76+J76)</f>
        <v>4278</v>
      </c>
      <c r="M76" s="124">
        <f>SUM(I76+K76)</f>
        <v>47</v>
      </c>
      <c r="N76" s="124">
        <v>3186</v>
      </c>
      <c r="O76" s="123">
        <v>133</v>
      </c>
      <c r="P76" s="123">
        <v>1333</v>
      </c>
      <c r="Q76" s="123">
        <v>4196</v>
      </c>
      <c r="R76" s="154">
        <f t="shared" si="13"/>
        <v>101.95424213536701</v>
      </c>
    </row>
    <row r="77" spans="1:18" ht="36.75" customHeight="1" x14ac:dyDescent="0.15">
      <c r="A77" s="455" t="s">
        <v>84</v>
      </c>
      <c r="B77" s="456"/>
      <c r="C77" s="456"/>
      <c r="D77" s="136">
        <v>18</v>
      </c>
      <c r="E77" s="136">
        <v>28</v>
      </c>
      <c r="F77" s="123">
        <v>1491</v>
      </c>
      <c r="G77" s="123">
        <v>240</v>
      </c>
      <c r="H77" s="123">
        <v>2198</v>
      </c>
      <c r="I77" s="127">
        <v>0</v>
      </c>
      <c r="J77" s="123">
        <v>502</v>
      </c>
      <c r="K77" s="127">
        <v>0</v>
      </c>
      <c r="L77" s="110">
        <f t="shared" si="12"/>
        <v>4431</v>
      </c>
      <c r="M77" s="124">
        <f t="shared" si="14"/>
        <v>0</v>
      </c>
      <c r="N77" s="124">
        <v>3843</v>
      </c>
      <c r="O77" s="123">
        <v>152</v>
      </c>
      <c r="P77" s="123">
        <v>1520</v>
      </c>
      <c r="Q77" s="123">
        <v>4918</v>
      </c>
      <c r="R77" s="154">
        <f t="shared" si="13"/>
        <v>90.097600650671012</v>
      </c>
    </row>
    <row r="78" spans="1:18" ht="36.75" customHeight="1" x14ac:dyDescent="0.15">
      <c r="A78" s="455" t="s">
        <v>235</v>
      </c>
      <c r="B78" s="456"/>
      <c r="C78" s="456"/>
      <c r="D78" s="136">
        <v>18</v>
      </c>
      <c r="E78" s="136">
        <v>31</v>
      </c>
      <c r="F78" s="123">
        <v>672</v>
      </c>
      <c r="G78" s="123">
        <v>88</v>
      </c>
      <c r="H78" s="123">
        <v>3455</v>
      </c>
      <c r="I78" s="127">
        <v>5</v>
      </c>
      <c r="J78" s="123">
        <v>654</v>
      </c>
      <c r="K78" s="127">
        <v>10</v>
      </c>
      <c r="L78" s="110">
        <f>SUM(F78+G78+H78+J78)</f>
        <v>4869</v>
      </c>
      <c r="M78" s="124">
        <f>SUM(I78+K78)</f>
        <v>15</v>
      </c>
      <c r="N78" s="124">
        <v>4656</v>
      </c>
      <c r="O78" s="123">
        <v>38</v>
      </c>
      <c r="P78" s="123">
        <v>730</v>
      </c>
      <c r="Q78" s="123">
        <v>4986</v>
      </c>
      <c r="R78" s="154">
        <f t="shared" si="13"/>
        <v>97.653429602888082</v>
      </c>
    </row>
    <row r="79" spans="1:18" ht="36.75" customHeight="1" x14ac:dyDescent="0.15">
      <c r="A79" s="455" t="s">
        <v>120</v>
      </c>
      <c r="B79" s="456"/>
      <c r="C79" s="456"/>
      <c r="D79" s="136">
        <v>18</v>
      </c>
      <c r="E79" s="136">
        <v>28</v>
      </c>
      <c r="F79" s="123">
        <v>529</v>
      </c>
      <c r="G79" s="123">
        <v>60</v>
      </c>
      <c r="H79" s="123">
        <v>1985</v>
      </c>
      <c r="I79" s="127">
        <v>33</v>
      </c>
      <c r="J79" s="123">
        <v>315</v>
      </c>
      <c r="K79" s="127">
        <v>25</v>
      </c>
      <c r="L79" s="110">
        <f t="shared" si="12"/>
        <v>2889</v>
      </c>
      <c r="M79" s="124">
        <f t="shared" si="14"/>
        <v>58</v>
      </c>
      <c r="N79" s="124">
        <v>2656</v>
      </c>
      <c r="O79" s="123">
        <v>83</v>
      </c>
      <c r="P79" s="123">
        <v>616</v>
      </c>
      <c r="Q79" s="123">
        <v>3305</v>
      </c>
      <c r="R79" s="154">
        <f t="shared" si="13"/>
        <v>87.413010590015134</v>
      </c>
    </row>
    <row r="80" spans="1:18" ht="36.75" customHeight="1" x14ac:dyDescent="0.15">
      <c r="A80" s="455" t="s">
        <v>37</v>
      </c>
      <c r="B80" s="456"/>
      <c r="C80" s="456"/>
      <c r="D80" s="136">
        <v>27</v>
      </c>
      <c r="E80" s="136">
        <v>30</v>
      </c>
      <c r="F80" s="123">
        <v>697</v>
      </c>
      <c r="G80" s="123">
        <v>80</v>
      </c>
      <c r="H80" s="123">
        <v>4630</v>
      </c>
      <c r="I80" s="127">
        <v>0</v>
      </c>
      <c r="J80" s="123">
        <v>637</v>
      </c>
      <c r="K80" s="127">
        <v>0</v>
      </c>
      <c r="L80" s="110">
        <f t="shared" si="12"/>
        <v>6044</v>
      </c>
      <c r="M80" s="124">
        <f t="shared" si="14"/>
        <v>0</v>
      </c>
      <c r="N80" s="124">
        <v>4841</v>
      </c>
      <c r="O80" s="123">
        <v>96</v>
      </c>
      <c r="P80" s="123">
        <v>1270</v>
      </c>
      <c r="Q80" s="123">
        <v>6184</v>
      </c>
      <c r="R80" s="154">
        <f t="shared" si="13"/>
        <v>97.736093143596378</v>
      </c>
    </row>
    <row r="81" spans="1:18" ht="36.75" customHeight="1" x14ac:dyDescent="0.15">
      <c r="A81" s="455"/>
      <c r="B81" s="479"/>
      <c r="C81" s="479"/>
      <c r="D81" s="136"/>
      <c r="E81" s="136"/>
      <c r="F81" s="123"/>
      <c r="G81" s="123"/>
      <c r="H81" s="123"/>
      <c r="I81" s="127"/>
      <c r="J81" s="123"/>
      <c r="K81" s="127"/>
      <c r="L81" s="110" t="s">
        <v>72</v>
      </c>
      <c r="M81" s="202"/>
      <c r="N81" s="202"/>
      <c r="O81" s="123"/>
      <c r="P81" s="123"/>
      <c r="Q81" s="147"/>
      <c r="R81" s="203"/>
    </row>
    <row r="82" spans="1:18" ht="36.75" customHeight="1" x14ac:dyDescent="0.15">
      <c r="A82" s="455"/>
      <c r="B82" s="479"/>
      <c r="C82" s="479"/>
      <c r="D82" s="136"/>
      <c r="E82" s="136"/>
      <c r="F82" s="123"/>
      <c r="G82" s="123"/>
      <c r="H82" s="123"/>
      <c r="I82" s="127"/>
      <c r="J82" s="123"/>
      <c r="K82" s="127"/>
      <c r="L82" s="110" t="s">
        <v>72</v>
      </c>
      <c r="M82" s="202"/>
      <c r="N82" s="202"/>
      <c r="O82" s="123"/>
      <c r="P82" s="123"/>
      <c r="Q82" s="147"/>
      <c r="R82" s="203"/>
    </row>
    <row r="83" spans="1:18" ht="36.75" customHeight="1" x14ac:dyDescent="0.15">
      <c r="A83" s="455"/>
      <c r="B83" s="479"/>
      <c r="C83" s="479"/>
      <c r="D83" s="136"/>
      <c r="E83" s="136"/>
      <c r="F83" s="123"/>
      <c r="G83" s="123"/>
      <c r="H83" s="123"/>
      <c r="I83" s="127"/>
      <c r="J83" s="123"/>
      <c r="K83" s="127"/>
      <c r="L83" s="110" t="s">
        <v>72</v>
      </c>
      <c r="M83" s="202"/>
      <c r="N83" s="202"/>
      <c r="O83" s="123"/>
      <c r="P83" s="123"/>
      <c r="Q83" s="147"/>
      <c r="R83" s="203"/>
    </row>
    <row r="84" spans="1:18" ht="36.75" customHeight="1" x14ac:dyDescent="0.15">
      <c r="A84" s="455"/>
      <c r="B84" s="479"/>
      <c r="C84" s="479"/>
      <c r="D84" s="136"/>
      <c r="E84" s="136"/>
      <c r="F84" s="123"/>
      <c r="G84" s="123"/>
      <c r="H84" s="123"/>
      <c r="I84" s="127"/>
      <c r="J84" s="123"/>
      <c r="K84" s="127"/>
      <c r="L84" s="110" t="s">
        <v>72</v>
      </c>
      <c r="M84" s="202"/>
      <c r="N84" s="202"/>
      <c r="O84" s="123"/>
      <c r="P84" s="123"/>
      <c r="Q84" s="147"/>
      <c r="R84" s="203"/>
    </row>
    <row r="85" spans="1:18" ht="36.75" customHeight="1" x14ac:dyDescent="0.15">
      <c r="A85" s="494" t="s">
        <v>275</v>
      </c>
      <c r="B85" s="495"/>
      <c r="C85" s="496"/>
      <c r="D85" s="137">
        <f t="shared" ref="D85:Q85" si="15">SUM(D66:D80)</f>
        <v>306</v>
      </c>
      <c r="E85" s="137">
        <f t="shared" si="15"/>
        <v>433</v>
      </c>
      <c r="F85" s="128">
        <f t="shared" si="15"/>
        <v>13062</v>
      </c>
      <c r="G85" s="128">
        <f t="shared" si="15"/>
        <v>1768</v>
      </c>
      <c r="H85" s="128">
        <f t="shared" si="15"/>
        <v>36609</v>
      </c>
      <c r="I85" s="128">
        <f t="shared" si="15"/>
        <v>336</v>
      </c>
      <c r="J85" s="128">
        <f t="shared" si="15"/>
        <v>6387</v>
      </c>
      <c r="K85" s="128">
        <f t="shared" si="15"/>
        <v>215</v>
      </c>
      <c r="L85" s="128">
        <f t="shared" si="15"/>
        <v>57826</v>
      </c>
      <c r="M85" s="128">
        <f t="shared" si="15"/>
        <v>551</v>
      </c>
      <c r="N85" s="128">
        <f t="shared" si="15"/>
        <v>42282</v>
      </c>
      <c r="O85" s="128">
        <f t="shared" si="15"/>
        <v>1030</v>
      </c>
      <c r="P85" s="128">
        <f t="shared" si="15"/>
        <v>12994</v>
      </c>
      <c r="Q85" s="128">
        <f t="shared" si="15"/>
        <v>59050</v>
      </c>
      <c r="R85" s="290">
        <f>L85/Q85*100</f>
        <v>97.92718035563081</v>
      </c>
    </row>
    <row r="86" spans="1:18" s="2" customFormat="1" ht="36.75" customHeight="1" x14ac:dyDescent="0.15">
      <c r="A86" s="509" t="s">
        <v>15</v>
      </c>
      <c r="B86" s="468"/>
      <c r="C86" s="501"/>
      <c r="D86" s="9"/>
      <c r="E86" s="9"/>
      <c r="F86" s="117">
        <f>F85/L85*100</f>
        <v>22.588455020233113</v>
      </c>
      <c r="G86" s="117">
        <f>G85/L85*100</f>
        <v>3.0574482066890325</v>
      </c>
      <c r="H86" s="117">
        <f>H85/L85*100</f>
        <v>63.308892193822849</v>
      </c>
      <c r="I86" s="117">
        <f>I85/L85*100</f>
        <v>0.5810535053436171</v>
      </c>
      <c r="J86" s="117">
        <f>J85/L85*100</f>
        <v>11.045204579255007</v>
      </c>
      <c r="K86" s="117">
        <f>K85/L85*100</f>
        <v>0.37180507038356447</v>
      </c>
      <c r="L86" s="185"/>
      <c r="M86" s="185"/>
      <c r="N86" s="185"/>
      <c r="O86" s="117"/>
      <c r="P86" s="117"/>
      <c r="Q86" s="198"/>
      <c r="R86" s="199"/>
    </row>
    <row r="87" spans="1:18" ht="36.75" customHeight="1" x14ac:dyDescent="0.15">
      <c r="A87" s="487" t="s">
        <v>16</v>
      </c>
      <c r="B87" s="488"/>
      <c r="C87" s="489"/>
      <c r="D87" s="9"/>
      <c r="E87" s="9"/>
      <c r="F87" s="117">
        <f>F85/15</f>
        <v>870.8</v>
      </c>
      <c r="G87" s="117">
        <f t="shared" ref="G87:P87" si="16">G85/15</f>
        <v>117.86666666666666</v>
      </c>
      <c r="H87" s="117">
        <f t="shared" si="16"/>
        <v>2440.6</v>
      </c>
      <c r="I87" s="117">
        <f t="shared" si="16"/>
        <v>22.4</v>
      </c>
      <c r="J87" s="117">
        <f t="shared" si="16"/>
        <v>425.8</v>
      </c>
      <c r="K87" s="117">
        <f t="shared" si="16"/>
        <v>14.333333333333334</v>
      </c>
      <c r="L87" s="117">
        <f t="shared" si="16"/>
        <v>3855.0666666666666</v>
      </c>
      <c r="M87" s="117">
        <f t="shared" si="16"/>
        <v>36.733333333333334</v>
      </c>
      <c r="N87" s="117">
        <f t="shared" si="16"/>
        <v>2818.8</v>
      </c>
      <c r="O87" s="117">
        <f t="shared" si="16"/>
        <v>68.666666666666671</v>
      </c>
      <c r="P87" s="117">
        <f t="shared" si="16"/>
        <v>866.26666666666665</v>
      </c>
      <c r="Q87" s="110"/>
      <c r="R87" s="200"/>
    </row>
    <row r="88" spans="1:18" ht="36.75" customHeight="1" x14ac:dyDescent="0.15">
      <c r="A88" s="487" t="s">
        <v>17</v>
      </c>
      <c r="B88" s="488"/>
      <c r="C88" s="489"/>
      <c r="D88" s="9"/>
      <c r="E88" s="9"/>
      <c r="F88" s="117">
        <f>F85/$D$85*18</f>
        <v>768.35294117647061</v>
      </c>
      <c r="G88" s="117">
        <f t="shared" ref="G88:P88" si="17">G85/$D$85*18</f>
        <v>104</v>
      </c>
      <c r="H88" s="117">
        <f t="shared" si="17"/>
        <v>2153.4705882352941</v>
      </c>
      <c r="I88" s="117">
        <f t="shared" si="17"/>
        <v>19.764705882352942</v>
      </c>
      <c r="J88" s="117">
        <f t="shared" si="17"/>
        <v>375.70588235294116</v>
      </c>
      <c r="K88" s="117">
        <f t="shared" si="17"/>
        <v>12.647058823529411</v>
      </c>
      <c r="L88" s="117">
        <f t="shared" si="17"/>
        <v>3401.5294117647054</v>
      </c>
      <c r="M88" s="117">
        <f t="shared" si="17"/>
        <v>32.411764705882355</v>
      </c>
      <c r="N88" s="117">
        <f t="shared" si="17"/>
        <v>2487.1764705882356</v>
      </c>
      <c r="O88" s="117">
        <f t="shared" si="17"/>
        <v>60.588235294117645</v>
      </c>
      <c r="P88" s="117">
        <f t="shared" si="17"/>
        <v>764.35294117647061</v>
      </c>
      <c r="Q88" s="110" t="s">
        <v>72</v>
      </c>
      <c r="R88" s="200"/>
    </row>
    <row r="89" spans="1:18" ht="36.75" customHeight="1" x14ac:dyDescent="0.15">
      <c r="A89" s="487" t="s">
        <v>18</v>
      </c>
      <c r="B89" s="488"/>
      <c r="C89" s="489"/>
      <c r="D89" s="355">
        <v>306</v>
      </c>
      <c r="E89" s="355">
        <v>457</v>
      </c>
      <c r="F89" s="356">
        <v>12619</v>
      </c>
      <c r="G89" s="356">
        <v>1688</v>
      </c>
      <c r="H89" s="356">
        <v>37841</v>
      </c>
      <c r="I89" s="357">
        <v>173</v>
      </c>
      <c r="J89" s="356">
        <v>6902</v>
      </c>
      <c r="K89" s="357">
        <v>80</v>
      </c>
      <c r="L89" s="358">
        <f>SUM(F89+G89+H89+J89)</f>
        <v>59050</v>
      </c>
      <c r="M89" s="358">
        <f>SUM(I89+K89)</f>
        <v>253</v>
      </c>
      <c r="N89" s="359">
        <v>42428</v>
      </c>
      <c r="O89" s="356">
        <v>1086</v>
      </c>
      <c r="P89" s="356">
        <v>13189</v>
      </c>
      <c r="Q89" s="158"/>
      <c r="R89" s="201"/>
    </row>
    <row r="90" spans="1:18" ht="36.75" customHeight="1" x14ac:dyDescent="0.15">
      <c r="A90" s="458"/>
      <c r="B90" s="458"/>
      <c r="C90" s="458"/>
      <c r="D90" s="458"/>
      <c r="E90" s="458"/>
      <c r="F90" s="458"/>
      <c r="G90" s="458"/>
      <c r="H90" s="458"/>
      <c r="I90" s="458"/>
      <c r="J90" s="458"/>
      <c r="K90" s="458"/>
      <c r="L90" s="458"/>
      <c r="M90" s="458"/>
      <c r="N90" s="458"/>
      <c r="O90" s="458"/>
      <c r="P90" s="458"/>
      <c r="Q90" s="458"/>
      <c r="R90" s="458"/>
    </row>
    <row r="91" spans="1:18" ht="38.25" customHeight="1" x14ac:dyDescent="0.15">
      <c r="A91" s="505" t="s">
        <v>314</v>
      </c>
      <c r="B91" s="505"/>
      <c r="C91" s="505"/>
      <c r="D91" s="505"/>
      <c r="E91" s="505"/>
      <c r="F91" s="505"/>
      <c r="G91" s="505"/>
      <c r="H91" s="505"/>
      <c r="I91" s="505"/>
      <c r="J91" s="505"/>
      <c r="K91" s="505"/>
      <c r="L91" s="505"/>
      <c r="M91" s="505"/>
      <c r="N91" s="505"/>
      <c r="O91" s="505"/>
      <c r="P91" s="505"/>
      <c r="Q91" s="505"/>
      <c r="R91" s="74" t="s">
        <v>77</v>
      </c>
    </row>
    <row r="92" spans="1:18" ht="38.25" customHeight="1" x14ac:dyDescent="0.15">
      <c r="A92" s="17"/>
      <c r="B92" s="12"/>
      <c r="C92" s="30" t="s">
        <v>50</v>
      </c>
      <c r="D92" s="506" t="s">
        <v>82</v>
      </c>
      <c r="E92" s="506" t="s">
        <v>53</v>
      </c>
      <c r="F92" s="512" t="s">
        <v>107</v>
      </c>
      <c r="G92" s="513"/>
      <c r="H92" s="513"/>
      <c r="I92" s="513"/>
      <c r="J92" s="513"/>
      <c r="K92" s="513"/>
      <c r="L92" s="513"/>
      <c r="M92" s="513"/>
      <c r="N92" s="513"/>
      <c r="O92" s="513"/>
      <c r="P92" s="513"/>
      <c r="Q92" s="513"/>
      <c r="R92" s="514"/>
    </row>
    <row r="93" spans="1:18" ht="38.25" customHeight="1" x14ac:dyDescent="0.15">
      <c r="A93" s="18"/>
      <c r="B93" s="13"/>
      <c r="C93" s="13"/>
      <c r="D93" s="507"/>
      <c r="E93" s="507"/>
      <c r="F93" s="502" t="s">
        <v>0</v>
      </c>
      <c r="G93" s="481"/>
      <c r="H93" s="502" t="s">
        <v>1</v>
      </c>
      <c r="I93" s="503"/>
      <c r="J93" s="503"/>
      <c r="K93" s="481"/>
      <c r="L93" s="37"/>
      <c r="M93" s="510" t="s">
        <v>164</v>
      </c>
      <c r="N93" s="485" t="s">
        <v>170</v>
      </c>
      <c r="O93" s="485" t="s">
        <v>148</v>
      </c>
      <c r="P93" s="485" t="s">
        <v>149</v>
      </c>
      <c r="Q93" s="8"/>
      <c r="R93" s="39"/>
    </row>
    <row r="94" spans="1:18" ht="38.25" customHeight="1" x14ac:dyDescent="0.15">
      <c r="A94" s="26" t="s">
        <v>56</v>
      </c>
      <c r="B94" s="14"/>
      <c r="C94" s="14"/>
      <c r="D94" s="508"/>
      <c r="E94" s="508"/>
      <c r="F94" s="38" t="s">
        <v>2</v>
      </c>
      <c r="G94" s="38" t="s">
        <v>3</v>
      </c>
      <c r="H94" s="38" t="s">
        <v>2</v>
      </c>
      <c r="I94" s="151" t="s">
        <v>164</v>
      </c>
      <c r="J94" s="73" t="s">
        <v>3</v>
      </c>
      <c r="K94" s="151" t="s">
        <v>164</v>
      </c>
      <c r="L94" s="62" t="s">
        <v>4</v>
      </c>
      <c r="M94" s="511"/>
      <c r="N94" s="515"/>
      <c r="O94" s="515"/>
      <c r="P94" s="515"/>
      <c r="Q94" s="15" t="s">
        <v>5</v>
      </c>
      <c r="R94" s="321" t="s">
        <v>6</v>
      </c>
    </row>
    <row r="95" spans="1:18" ht="38.25" customHeight="1" x14ac:dyDescent="0.15">
      <c r="A95" s="504" t="s">
        <v>190</v>
      </c>
      <c r="B95" s="456"/>
      <c r="C95" s="456"/>
      <c r="D95" s="136">
        <v>18</v>
      </c>
      <c r="E95" s="136">
        <v>28</v>
      </c>
      <c r="F95" s="123">
        <v>1655</v>
      </c>
      <c r="G95" s="123">
        <v>309</v>
      </c>
      <c r="H95" s="123">
        <v>1251</v>
      </c>
      <c r="I95" s="127">
        <v>2</v>
      </c>
      <c r="J95" s="123">
        <v>152</v>
      </c>
      <c r="K95" s="127">
        <v>2</v>
      </c>
      <c r="L95" s="110">
        <f>SUM(F95+G95+H95+J95)</f>
        <v>3367</v>
      </c>
      <c r="M95" s="124">
        <f>SUM(I95+K95)</f>
        <v>4</v>
      </c>
      <c r="N95" s="124">
        <v>2584</v>
      </c>
      <c r="O95" s="123">
        <v>0</v>
      </c>
      <c r="P95" s="123">
        <v>1036</v>
      </c>
      <c r="Q95" s="123">
        <v>3934</v>
      </c>
      <c r="R95" s="154">
        <f t="shared" ref="R95:R111" si="18">L95/Q95*100</f>
        <v>85.587188612099638</v>
      </c>
    </row>
    <row r="96" spans="1:18" ht="38.25" customHeight="1" x14ac:dyDescent="0.15">
      <c r="A96" s="504" t="s">
        <v>59</v>
      </c>
      <c r="B96" s="456"/>
      <c r="C96" s="456"/>
      <c r="D96" s="136">
        <v>18</v>
      </c>
      <c r="E96" s="136">
        <v>29</v>
      </c>
      <c r="F96" s="123">
        <v>976</v>
      </c>
      <c r="G96" s="123">
        <v>43</v>
      </c>
      <c r="H96" s="123">
        <v>3037</v>
      </c>
      <c r="I96" s="127">
        <v>0</v>
      </c>
      <c r="J96" s="123">
        <v>302</v>
      </c>
      <c r="K96" s="127">
        <v>0</v>
      </c>
      <c r="L96" s="110">
        <f t="shared" ref="L96:L111" si="19">SUM(F96+G96+H96+J96)</f>
        <v>4358</v>
      </c>
      <c r="M96" s="124">
        <f t="shared" ref="M96:M111" si="20">SUM(I96+K96)</f>
        <v>0</v>
      </c>
      <c r="N96" s="124">
        <v>4281</v>
      </c>
      <c r="O96" s="123">
        <v>3</v>
      </c>
      <c r="P96" s="123">
        <v>1310</v>
      </c>
      <c r="Q96" s="123">
        <v>4293</v>
      </c>
      <c r="R96" s="154">
        <f t="shared" si="18"/>
        <v>101.51409270906126</v>
      </c>
    </row>
    <row r="97" spans="1:18" ht="38.25" customHeight="1" x14ac:dyDescent="0.15">
      <c r="A97" s="455" t="s">
        <v>92</v>
      </c>
      <c r="B97" s="456"/>
      <c r="C97" s="456"/>
      <c r="D97" s="136">
        <v>36</v>
      </c>
      <c r="E97" s="136">
        <v>29</v>
      </c>
      <c r="F97" s="123">
        <v>2068</v>
      </c>
      <c r="G97" s="123">
        <v>294</v>
      </c>
      <c r="H97" s="123">
        <v>2604</v>
      </c>
      <c r="I97" s="127">
        <v>27</v>
      </c>
      <c r="J97" s="123">
        <v>400</v>
      </c>
      <c r="K97" s="127">
        <v>25</v>
      </c>
      <c r="L97" s="110">
        <f t="shared" si="19"/>
        <v>5366</v>
      </c>
      <c r="M97" s="124">
        <f t="shared" si="20"/>
        <v>52</v>
      </c>
      <c r="N97" s="124">
        <v>1877</v>
      </c>
      <c r="O97" s="123">
        <v>0</v>
      </c>
      <c r="P97" s="123">
        <v>1403</v>
      </c>
      <c r="Q97" s="123">
        <v>5530</v>
      </c>
      <c r="R97" s="154">
        <f t="shared" si="18"/>
        <v>97.034358047016283</v>
      </c>
    </row>
    <row r="98" spans="1:18" ht="38.25" customHeight="1" x14ac:dyDescent="0.15">
      <c r="A98" s="455" t="s">
        <v>38</v>
      </c>
      <c r="B98" s="456"/>
      <c r="C98" s="456"/>
      <c r="D98" s="136">
        <v>18</v>
      </c>
      <c r="E98" s="136">
        <v>29</v>
      </c>
      <c r="F98" s="123">
        <v>1089</v>
      </c>
      <c r="G98" s="123">
        <v>105</v>
      </c>
      <c r="H98" s="123">
        <v>2868</v>
      </c>
      <c r="I98" s="127">
        <v>0</v>
      </c>
      <c r="J98" s="123">
        <v>273</v>
      </c>
      <c r="K98" s="127">
        <v>0</v>
      </c>
      <c r="L98" s="110">
        <f t="shared" si="19"/>
        <v>4335</v>
      </c>
      <c r="M98" s="124">
        <f t="shared" si="20"/>
        <v>0</v>
      </c>
      <c r="N98" s="124">
        <v>2966</v>
      </c>
      <c r="O98" s="123">
        <v>9</v>
      </c>
      <c r="P98" s="123">
        <v>1128</v>
      </c>
      <c r="Q98" s="123">
        <v>4610</v>
      </c>
      <c r="R98" s="154">
        <f t="shared" si="18"/>
        <v>94.034707158351409</v>
      </c>
    </row>
    <row r="99" spans="1:18" ht="38.25" customHeight="1" x14ac:dyDescent="0.15">
      <c r="A99" s="504" t="s">
        <v>83</v>
      </c>
      <c r="B99" s="456"/>
      <c r="C99" s="456"/>
      <c r="D99" s="136">
        <v>18</v>
      </c>
      <c r="E99" s="136">
        <v>31</v>
      </c>
      <c r="F99" s="123">
        <v>1455</v>
      </c>
      <c r="G99" s="123">
        <v>301</v>
      </c>
      <c r="H99" s="123">
        <v>1812</v>
      </c>
      <c r="I99" s="127">
        <v>4</v>
      </c>
      <c r="J99" s="123">
        <v>588</v>
      </c>
      <c r="K99" s="127">
        <v>2</v>
      </c>
      <c r="L99" s="110">
        <f t="shared" si="19"/>
        <v>4156</v>
      </c>
      <c r="M99" s="124">
        <f t="shared" si="20"/>
        <v>6</v>
      </c>
      <c r="N99" s="124">
        <v>3486</v>
      </c>
      <c r="O99" s="123">
        <v>88</v>
      </c>
      <c r="P99" s="123">
        <v>1171</v>
      </c>
      <c r="Q99" s="127">
        <v>3741</v>
      </c>
      <c r="R99" s="154">
        <f t="shared" si="18"/>
        <v>111.09329056402031</v>
      </c>
    </row>
    <row r="100" spans="1:18" ht="38.25" customHeight="1" x14ac:dyDescent="0.15">
      <c r="A100" s="504" t="s">
        <v>121</v>
      </c>
      <c r="B100" s="456"/>
      <c r="C100" s="456"/>
      <c r="D100" s="136">
        <v>27</v>
      </c>
      <c r="E100" s="136">
        <v>31</v>
      </c>
      <c r="F100" s="123">
        <v>2260</v>
      </c>
      <c r="G100" s="123">
        <v>112</v>
      </c>
      <c r="H100" s="123">
        <v>4401</v>
      </c>
      <c r="I100" s="127">
        <v>15</v>
      </c>
      <c r="J100" s="123">
        <v>514</v>
      </c>
      <c r="K100" s="127">
        <v>0</v>
      </c>
      <c r="L100" s="110">
        <f t="shared" si="19"/>
        <v>7287</v>
      </c>
      <c r="M100" s="124">
        <f t="shared" si="20"/>
        <v>15</v>
      </c>
      <c r="N100" s="124">
        <v>6973</v>
      </c>
      <c r="O100" s="123">
        <v>160</v>
      </c>
      <c r="P100" s="123">
        <v>1873</v>
      </c>
      <c r="Q100" s="123">
        <v>7519</v>
      </c>
      <c r="R100" s="154">
        <f t="shared" si="18"/>
        <v>96.914483308950665</v>
      </c>
    </row>
    <row r="101" spans="1:18" ht="38.25" customHeight="1" x14ac:dyDescent="0.15">
      <c r="A101" s="504" t="s">
        <v>89</v>
      </c>
      <c r="B101" s="456"/>
      <c r="C101" s="456"/>
      <c r="D101" s="136">
        <v>18</v>
      </c>
      <c r="E101" s="136">
        <v>30</v>
      </c>
      <c r="F101" s="123">
        <v>1096</v>
      </c>
      <c r="G101" s="123">
        <v>83</v>
      </c>
      <c r="H101" s="123">
        <v>1613</v>
      </c>
      <c r="I101" s="127">
        <v>3</v>
      </c>
      <c r="J101" s="123">
        <v>148</v>
      </c>
      <c r="K101" s="127">
        <v>2</v>
      </c>
      <c r="L101" s="110">
        <f t="shared" si="19"/>
        <v>2940</v>
      </c>
      <c r="M101" s="124">
        <f t="shared" si="20"/>
        <v>5</v>
      </c>
      <c r="N101" s="124">
        <v>1021</v>
      </c>
      <c r="O101" s="123">
        <v>0</v>
      </c>
      <c r="P101" s="401">
        <v>667</v>
      </c>
      <c r="Q101" s="123">
        <v>2969</v>
      </c>
      <c r="R101" s="154">
        <f t="shared" si="18"/>
        <v>99.023240148198042</v>
      </c>
    </row>
    <row r="102" spans="1:18" ht="38.25" customHeight="1" x14ac:dyDescent="0.15">
      <c r="A102" s="455" t="s">
        <v>90</v>
      </c>
      <c r="B102" s="456"/>
      <c r="C102" s="456"/>
      <c r="D102" s="136">
        <v>36</v>
      </c>
      <c r="E102" s="136">
        <v>31</v>
      </c>
      <c r="F102" s="123">
        <v>1375</v>
      </c>
      <c r="G102" s="123">
        <v>107</v>
      </c>
      <c r="H102" s="123">
        <v>2209</v>
      </c>
      <c r="I102" s="127">
        <v>0</v>
      </c>
      <c r="J102" s="123">
        <v>351</v>
      </c>
      <c r="K102" s="127">
        <v>0</v>
      </c>
      <c r="L102" s="110">
        <f t="shared" si="19"/>
        <v>4042</v>
      </c>
      <c r="M102" s="124">
        <f t="shared" si="20"/>
        <v>0</v>
      </c>
      <c r="N102" s="124">
        <v>2883</v>
      </c>
      <c r="O102" s="123">
        <v>30</v>
      </c>
      <c r="P102" s="123">
        <v>1018</v>
      </c>
      <c r="Q102" s="123">
        <v>3973</v>
      </c>
      <c r="R102" s="154">
        <f t="shared" si="18"/>
        <v>101.7367228794362</v>
      </c>
    </row>
    <row r="103" spans="1:18" ht="38.25" customHeight="1" x14ac:dyDescent="0.15">
      <c r="A103" s="455" t="s">
        <v>91</v>
      </c>
      <c r="B103" s="456"/>
      <c r="C103" s="456"/>
      <c r="D103" s="136">
        <v>18</v>
      </c>
      <c r="E103" s="136">
        <v>29</v>
      </c>
      <c r="F103" s="123">
        <v>1142</v>
      </c>
      <c r="G103" s="123">
        <v>71</v>
      </c>
      <c r="H103" s="123">
        <v>1664</v>
      </c>
      <c r="I103" s="127">
        <v>4</v>
      </c>
      <c r="J103" s="123">
        <v>194</v>
      </c>
      <c r="K103" s="127">
        <v>4</v>
      </c>
      <c r="L103" s="110">
        <f t="shared" si="19"/>
        <v>3071</v>
      </c>
      <c r="M103" s="124">
        <f t="shared" si="20"/>
        <v>8</v>
      </c>
      <c r="N103" s="124">
        <v>2133</v>
      </c>
      <c r="O103" s="123">
        <v>0</v>
      </c>
      <c r="P103" s="123">
        <v>856</v>
      </c>
      <c r="Q103" s="123">
        <v>3132</v>
      </c>
      <c r="R103" s="154">
        <f t="shared" si="18"/>
        <v>98.052362707535124</v>
      </c>
    </row>
    <row r="104" spans="1:18" ht="38.25" customHeight="1" x14ac:dyDescent="0.15">
      <c r="A104" s="455" t="s">
        <v>135</v>
      </c>
      <c r="B104" s="456"/>
      <c r="C104" s="456"/>
      <c r="D104" s="136">
        <v>18</v>
      </c>
      <c r="E104" s="136">
        <v>29</v>
      </c>
      <c r="F104" s="123">
        <v>122</v>
      </c>
      <c r="G104" s="123">
        <v>2</v>
      </c>
      <c r="H104" s="123">
        <v>3892</v>
      </c>
      <c r="I104" s="127">
        <v>8</v>
      </c>
      <c r="J104" s="123">
        <v>501</v>
      </c>
      <c r="K104" s="127">
        <v>8</v>
      </c>
      <c r="L104" s="110">
        <f t="shared" si="19"/>
        <v>4517</v>
      </c>
      <c r="M104" s="124">
        <f t="shared" si="20"/>
        <v>16</v>
      </c>
      <c r="N104" s="124">
        <v>3963</v>
      </c>
      <c r="O104" s="123">
        <v>0</v>
      </c>
      <c r="P104" s="123">
        <v>1570</v>
      </c>
      <c r="Q104" s="123">
        <v>4578</v>
      </c>
      <c r="R104" s="154">
        <f t="shared" si="18"/>
        <v>98.667540410659683</v>
      </c>
    </row>
    <row r="105" spans="1:18" ht="38.25" customHeight="1" x14ac:dyDescent="0.15">
      <c r="A105" s="455" t="s">
        <v>39</v>
      </c>
      <c r="B105" s="456"/>
      <c r="C105" s="456"/>
      <c r="D105" s="136">
        <v>27</v>
      </c>
      <c r="E105" s="136">
        <v>27</v>
      </c>
      <c r="F105" s="123">
        <v>1373</v>
      </c>
      <c r="G105" s="123">
        <v>130</v>
      </c>
      <c r="H105" s="123">
        <v>2647</v>
      </c>
      <c r="I105" s="127">
        <v>0</v>
      </c>
      <c r="J105" s="123">
        <v>155</v>
      </c>
      <c r="K105" s="127">
        <v>0</v>
      </c>
      <c r="L105" s="110">
        <f t="shared" si="19"/>
        <v>4305</v>
      </c>
      <c r="M105" s="124">
        <f t="shared" si="20"/>
        <v>0</v>
      </c>
      <c r="N105" s="124">
        <v>4177</v>
      </c>
      <c r="O105" s="123">
        <v>0</v>
      </c>
      <c r="P105" s="123">
        <v>1548</v>
      </c>
      <c r="Q105" s="123">
        <v>4782</v>
      </c>
      <c r="R105" s="154">
        <f t="shared" si="18"/>
        <v>90.025094102885816</v>
      </c>
    </row>
    <row r="106" spans="1:18" ht="38.25" customHeight="1" x14ac:dyDescent="0.15">
      <c r="A106" s="455" t="s">
        <v>40</v>
      </c>
      <c r="B106" s="456"/>
      <c r="C106" s="456"/>
      <c r="D106" s="136">
        <v>27</v>
      </c>
      <c r="E106" s="136">
        <v>31</v>
      </c>
      <c r="F106" s="123">
        <v>1996</v>
      </c>
      <c r="G106" s="123">
        <v>201</v>
      </c>
      <c r="H106" s="123">
        <v>1686</v>
      </c>
      <c r="I106" s="127">
        <v>0</v>
      </c>
      <c r="J106" s="123">
        <v>251</v>
      </c>
      <c r="K106" s="127">
        <v>0</v>
      </c>
      <c r="L106" s="110">
        <f t="shared" si="19"/>
        <v>4134</v>
      </c>
      <c r="M106" s="124">
        <f t="shared" si="20"/>
        <v>0</v>
      </c>
      <c r="N106" s="124">
        <v>1936</v>
      </c>
      <c r="O106" s="123">
        <v>18</v>
      </c>
      <c r="P106" s="123">
        <v>1185</v>
      </c>
      <c r="Q106" s="123">
        <v>4902</v>
      </c>
      <c r="R106" s="154">
        <f t="shared" si="18"/>
        <v>84.332925336597313</v>
      </c>
    </row>
    <row r="107" spans="1:18" ht="38.25" customHeight="1" x14ac:dyDescent="0.15">
      <c r="A107" s="455" t="s">
        <v>41</v>
      </c>
      <c r="B107" s="456"/>
      <c r="C107" s="456"/>
      <c r="D107" s="136">
        <v>18</v>
      </c>
      <c r="E107" s="136">
        <v>28</v>
      </c>
      <c r="F107" s="123">
        <v>1549</v>
      </c>
      <c r="G107" s="123">
        <v>109</v>
      </c>
      <c r="H107" s="123">
        <v>1523</v>
      </c>
      <c r="I107" s="127">
        <v>1</v>
      </c>
      <c r="J107" s="123">
        <v>173</v>
      </c>
      <c r="K107" s="127">
        <v>8</v>
      </c>
      <c r="L107" s="110">
        <f t="shared" si="19"/>
        <v>3354</v>
      </c>
      <c r="M107" s="124">
        <f t="shared" si="20"/>
        <v>9</v>
      </c>
      <c r="N107" s="124">
        <v>312</v>
      </c>
      <c r="O107" s="123">
        <v>47</v>
      </c>
      <c r="P107" s="123">
        <v>899</v>
      </c>
      <c r="Q107" s="123">
        <v>3793</v>
      </c>
      <c r="R107" s="154">
        <f t="shared" si="18"/>
        <v>88.426047983126807</v>
      </c>
    </row>
    <row r="108" spans="1:18" ht="38.25" customHeight="1" x14ac:dyDescent="0.15">
      <c r="A108" s="455" t="s">
        <v>42</v>
      </c>
      <c r="B108" s="456"/>
      <c r="C108" s="456"/>
      <c r="D108" s="136">
        <v>18</v>
      </c>
      <c r="E108" s="136">
        <v>30</v>
      </c>
      <c r="F108" s="123">
        <v>707</v>
      </c>
      <c r="G108" s="123">
        <v>128</v>
      </c>
      <c r="H108" s="123">
        <v>2170</v>
      </c>
      <c r="I108" s="127">
        <v>44</v>
      </c>
      <c r="J108" s="123">
        <v>423</v>
      </c>
      <c r="K108" s="127">
        <v>14</v>
      </c>
      <c r="L108" s="110">
        <f t="shared" si="19"/>
        <v>3428</v>
      </c>
      <c r="M108" s="124">
        <f t="shared" si="20"/>
        <v>58</v>
      </c>
      <c r="N108" s="124">
        <v>3241</v>
      </c>
      <c r="O108" s="123">
        <v>4</v>
      </c>
      <c r="P108" s="123">
        <v>563</v>
      </c>
      <c r="Q108" s="123">
        <v>3244</v>
      </c>
      <c r="R108" s="154">
        <f t="shared" si="18"/>
        <v>105.67200986436498</v>
      </c>
    </row>
    <row r="109" spans="1:18" ht="38.25" customHeight="1" x14ac:dyDescent="0.15">
      <c r="A109" s="455" t="s">
        <v>43</v>
      </c>
      <c r="B109" s="456"/>
      <c r="C109" s="456"/>
      <c r="D109" s="136">
        <v>27</v>
      </c>
      <c r="E109" s="136">
        <v>29</v>
      </c>
      <c r="F109" s="123">
        <v>2216</v>
      </c>
      <c r="G109" s="123">
        <v>136</v>
      </c>
      <c r="H109" s="123">
        <v>2223</v>
      </c>
      <c r="I109" s="127">
        <v>2</v>
      </c>
      <c r="J109" s="123">
        <v>345</v>
      </c>
      <c r="K109" s="127">
        <v>3</v>
      </c>
      <c r="L109" s="110">
        <f t="shared" si="19"/>
        <v>4920</v>
      </c>
      <c r="M109" s="124">
        <f t="shared" si="20"/>
        <v>5</v>
      </c>
      <c r="N109" s="124">
        <v>3776</v>
      </c>
      <c r="O109" s="123">
        <v>145</v>
      </c>
      <c r="P109" s="123">
        <v>1364</v>
      </c>
      <c r="Q109" s="123">
        <v>5187</v>
      </c>
      <c r="R109" s="154">
        <f t="shared" si="18"/>
        <v>94.852515905147484</v>
      </c>
    </row>
    <row r="110" spans="1:18" ht="38.25" customHeight="1" x14ac:dyDescent="0.15">
      <c r="A110" s="455" t="s">
        <v>44</v>
      </c>
      <c r="B110" s="456"/>
      <c r="C110" s="456"/>
      <c r="D110" s="136">
        <v>18</v>
      </c>
      <c r="E110" s="136">
        <v>30</v>
      </c>
      <c r="F110" s="123">
        <v>683</v>
      </c>
      <c r="G110" s="123">
        <v>78</v>
      </c>
      <c r="H110" s="123">
        <v>2916</v>
      </c>
      <c r="I110" s="127">
        <v>4</v>
      </c>
      <c r="J110" s="123">
        <v>337</v>
      </c>
      <c r="K110" s="127">
        <v>2</v>
      </c>
      <c r="L110" s="110">
        <f t="shared" si="19"/>
        <v>4014</v>
      </c>
      <c r="M110" s="124">
        <f t="shared" si="20"/>
        <v>6</v>
      </c>
      <c r="N110" s="124">
        <v>3018</v>
      </c>
      <c r="O110" s="123">
        <v>0</v>
      </c>
      <c r="P110" s="123">
        <v>902</v>
      </c>
      <c r="Q110" s="123">
        <v>4226</v>
      </c>
      <c r="R110" s="154">
        <f t="shared" si="18"/>
        <v>94.983435873166115</v>
      </c>
    </row>
    <row r="111" spans="1:18" ht="38.25" customHeight="1" x14ac:dyDescent="0.15">
      <c r="A111" s="455" t="s">
        <v>46</v>
      </c>
      <c r="B111" s="456"/>
      <c r="C111" s="456"/>
      <c r="D111" s="136">
        <v>18</v>
      </c>
      <c r="E111" s="136">
        <v>29</v>
      </c>
      <c r="F111" s="123">
        <v>1487</v>
      </c>
      <c r="G111" s="123">
        <v>132</v>
      </c>
      <c r="H111" s="123">
        <v>1251</v>
      </c>
      <c r="I111" s="127">
        <v>0</v>
      </c>
      <c r="J111" s="123">
        <v>154</v>
      </c>
      <c r="K111" s="127">
        <v>0</v>
      </c>
      <c r="L111" s="110">
        <f t="shared" si="19"/>
        <v>3024</v>
      </c>
      <c r="M111" s="124">
        <f t="shared" si="20"/>
        <v>0</v>
      </c>
      <c r="N111" s="124">
        <v>1787</v>
      </c>
      <c r="O111" s="123">
        <v>0</v>
      </c>
      <c r="P111" s="123">
        <v>740</v>
      </c>
      <c r="Q111" s="123">
        <v>3456</v>
      </c>
      <c r="R111" s="154">
        <f t="shared" si="18"/>
        <v>87.5</v>
      </c>
    </row>
    <row r="112" spans="1:18" ht="38.25" customHeight="1" x14ac:dyDescent="0.15">
      <c r="A112" s="455"/>
      <c r="B112" s="479"/>
      <c r="C112" s="479"/>
      <c r="D112" s="140" t="s">
        <v>19</v>
      </c>
      <c r="E112" s="140"/>
      <c r="F112" s="147" t="s">
        <v>19</v>
      </c>
      <c r="G112" s="147" t="s">
        <v>19</v>
      </c>
      <c r="H112" s="147" t="s">
        <v>19</v>
      </c>
      <c r="I112" s="127"/>
      <c r="J112" s="147" t="s">
        <v>19</v>
      </c>
      <c r="K112" s="127"/>
      <c r="L112" s="148" t="s">
        <v>14</v>
      </c>
      <c r="M112" s="202"/>
      <c r="N112" s="202"/>
      <c r="O112" s="123"/>
      <c r="P112" s="123"/>
      <c r="Q112" s="147" t="s">
        <v>14</v>
      </c>
      <c r="R112" s="204" t="s">
        <v>14</v>
      </c>
    </row>
    <row r="113" spans="1:18" ht="38.25" customHeight="1" x14ac:dyDescent="0.15">
      <c r="A113" s="455"/>
      <c r="B113" s="479"/>
      <c r="C113" s="479"/>
      <c r="D113" s="140"/>
      <c r="E113" s="140"/>
      <c r="F113" s="147"/>
      <c r="G113" s="147"/>
      <c r="H113" s="147"/>
      <c r="I113" s="127"/>
      <c r="J113" s="147"/>
      <c r="K113" s="127"/>
      <c r="L113" s="148"/>
      <c r="M113" s="202"/>
      <c r="N113" s="202"/>
      <c r="O113" s="123"/>
      <c r="P113" s="123"/>
      <c r="Q113" s="147"/>
      <c r="R113" s="204"/>
    </row>
    <row r="114" spans="1:18" ht="38.25" customHeight="1" x14ac:dyDescent="0.15">
      <c r="A114" s="455"/>
      <c r="B114" s="479"/>
      <c r="C114" s="479"/>
      <c r="D114" s="140"/>
      <c r="E114" s="140"/>
      <c r="F114" s="147"/>
      <c r="G114" s="147"/>
      <c r="H114" s="147"/>
      <c r="I114" s="127"/>
      <c r="J114" s="147"/>
      <c r="K114" s="127"/>
      <c r="L114" s="148"/>
      <c r="M114" s="202"/>
      <c r="N114" s="202"/>
      <c r="O114" s="123"/>
      <c r="P114" s="123"/>
      <c r="Q114" s="147"/>
      <c r="R114" s="204"/>
    </row>
    <row r="115" spans="1:18" ht="38.25" customHeight="1" x14ac:dyDescent="0.15">
      <c r="A115" s="455"/>
      <c r="B115" s="479"/>
      <c r="C115" s="479"/>
      <c r="D115" s="140" t="s">
        <v>19</v>
      </c>
      <c r="E115" s="140"/>
      <c r="F115" s="147" t="s">
        <v>19</v>
      </c>
      <c r="G115" s="147" t="s">
        <v>19</v>
      </c>
      <c r="H115" s="147" t="s">
        <v>19</v>
      </c>
      <c r="I115" s="127"/>
      <c r="J115" s="147" t="s">
        <v>19</v>
      </c>
      <c r="K115" s="127"/>
      <c r="L115" s="148" t="s">
        <v>14</v>
      </c>
      <c r="M115" s="202"/>
      <c r="N115" s="202"/>
      <c r="O115" s="123"/>
      <c r="P115" s="123"/>
      <c r="Q115" s="123" t="s">
        <v>14</v>
      </c>
      <c r="R115" s="204" t="s">
        <v>14</v>
      </c>
    </row>
    <row r="116" spans="1:18" ht="38.25" customHeight="1" x14ac:dyDescent="0.15">
      <c r="A116" s="494" t="s">
        <v>360</v>
      </c>
      <c r="B116" s="495"/>
      <c r="C116" s="496"/>
      <c r="D116" s="186">
        <f t="shared" ref="D116:Q116" si="21">SUM(D95:D111)</f>
        <v>378</v>
      </c>
      <c r="E116" s="186">
        <f t="shared" si="21"/>
        <v>500</v>
      </c>
      <c r="F116" s="128">
        <f t="shared" si="21"/>
        <v>23249</v>
      </c>
      <c r="G116" s="128">
        <f t="shared" si="21"/>
        <v>2341</v>
      </c>
      <c r="H116" s="128">
        <f t="shared" si="21"/>
        <v>39767</v>
      </c>
      <c r="I116" s="128">
        <f t="shared" si="21"/>
        <v>114</v>
      </c>
      <c r="J116" s="128">
        <f t="shared" si="21"/>
        <v>5261</v>
      </c>
      <c r="K116" s="128">
        <f t="shared" si="21"/>
        <v>70</v>
      </c>
      <c r="L116" s="128">
        <f t="shared" si="21"/>
        <v>70618</v>
      </c>
      <c r="M116" s="128">
        <f t="shared" si="21"/>
        <v>184</v>
      </c>
      <c r="N116" s="128">
        <f t="shared" si="21"/>
        <v>50414</v>
      </c>
      <c r="O116" s="128">
        <f t="shared" si="21"/>
        <v>504</v>
      </c>
      <c r="P116" s="128">
        <f t="shared" si="21"/>
        <v>19233</v>
      </c>
      <c r="Q116" s="128">
        <f t="shared" si="21"/>
        <v>73869</v>
      </c>
      <c r="R116" s="290">
        <f>L116/Q116*100</f>
        <v>95.598965736641901</v>
      </c>
    </row>
    <row r="117" spans="1:18" ht="38.25" customHeight="1" x14ac:dyDescent="0.15">
      <c r="A117" s="500" t="s">
        <v>15</v>
      </c>
      <c r="B117" s="468"/>
      <c r="C117" s="501"/>
      <c r="D117" s="187"/>
      <c r="E117" s="187"/>
      <c r="F117" s="117">
        <f>F116/L116*100</f>
        <v>32.922201138519924</v>
      </c>
      <c r="G117" s="117">
        <f>G116/L116*100</f>
        <v>3.3150188337251127</v>
      </c>
      <c r="H117" s="117">
        <f>H116/L116*100</f>
        <v>56.31283808660681</v>
      </c>
      <c r="I117" s="117">
        <f>I116/L116*100</f>
        <v>0.16143192953637883</v>
      </c>
      <c r="J117" s="117">
        <f>J116/L116*100</f>
        <v>7.4499419411481487</v>
      </c>
      <c r="K117" s="117">
        <f>K116/L116*100</f>
        <v>9.9124869013565944E-2</v>
      </c>
      <c r="L117" s="185"/>
      <c r="M117" s="185"/>
      <c r="N117" s="185"/>
      <c r="O117" s="117"/>
      <c r="P117" s="117"/>
      <c r="Q117" s="198"/>
      <c r="R117" s="199"/>
    </row>
    <row r="118" spans="1:18" s="2" customFormat="1" ht="38.25" customHeight="1" x14ac:dyDescent="0.15">
      <c r="A118" s="487" t="s">
        <v>16</v>
      </c>
      <c r="B118" s="488"/>
      <c r="C118" s="489"/>
      <c r="D118" s="60"/>
      <c r="E118" s="60"/>
      <c r="F118" s="117">
        <f>F116/17</f>
        <v>1367.5882352941176</v>
      </c>
      <c r="G118" s="117">
        <f t="shared" ref="G118:P118" si="22">G116/17</f>
        <v>137.70588235294119</v>
      </c>
      <c r="H118" s="117">
        <f t="shared" si="22"/>
        <v>2339.2352941176468</v>
      </c>
      <c r="I118" s="117">
        <f t="shared" si="22"/>
        <v>6.7058823529411766</v>
      </c>
      <c r="J118" s="117">
        <f t="shared" si="22"/>
        <v>309.47058823529414</v>
      </c>
      <c r="K118" s="117">
        <f t="shared" si="22"/>
        <v>4.117647058823529</v>
      </c>
      <c r="L118" s="117">
        <f t="shared" si="22"/>
        <v>4154</v>
      </c>
      <c r="M118" s="117">
        <f t="shared" si="22"/>
        <v>10.823529411764707</v>
      </c>
      <c r="N118" s="117">
        <f t="shared" si="22"/>
        <v>2965.5294117647059</v>
      </c>
      <c r="O118" s="117">
        <f t="shared" si="22"/>
        <v>29.647058823529413</v>
      </c>
      <c r="P118" s="117">
        <f t="shared" si="22"/>
        <v>1131.3529411764705</v>
      </c>
      <c r="Q118" s="110"/>
      <c r="R118" s="200"/>
    </row>
    <row r="119" spans="1:18" ht="38.25" customHeight="1" x14ac:dyDescent="0.15">
      <c r="A119" s="487" t="s">
        <v>17</v>
      </c>
      <c r="B119" s="488"/>
      <c r="C119" s="489"/>
      <c r="D119" s="60"/>
      <c r="E119" s="60"/>
      <c r="F119" s="117">
        <f>F116/$D$116*18</f>
        <v>1107.0952380952381</v>
      </c>
      <c r="G119" s="117">
        <f t="shared" ref="G119:P119" si="23">G116/$D$116*18</f>
        <v>111.47619047619048</v>
      </c>
      <c r="H119" s="117">
        <f t="shared" si="23"/>
        <v>1893.6666666666667</v>
      </c>
      <c r="I119" s="117">
        <f t="shared" si="23"/>
        <v>5.4285714285714279</v>
      </c>
      <c r="J119" s="117">
        <f t="shared" si="23"/>
        <v>250.52380952380952</v>
      </c>
      <c r="K119" s="117">
        <f t="shared" si="23"/>
        <v>3.333333333333333</v>
      </c>
      <c r="L119" s="117">
        <f t="shared" si="23"/>
        <v>3362.7619047619046</v>
      </c>
      <c r="M119" s="117">
        <f t="shared" si="23"/>
        <v>8.761904761904761</v>
      </c>
      <c r="N119" s="117">
        <f t="shared" si="23"/>
        <v>2400.666666666667</v>
      </c>
      <c r="O119" s="117">
        <f t="shared" si="23"/>
        <v>24</v>
      </c>
      <c r="P119" s="117">
        <f t="shared" si="23"/>
        <v>915.85714285714289</v>
      </c>
      <c r="Q119" s="110"/>
      <c r="R119" s="200"/>
    </row>
    <row r="120" spans="1:18" ht="38.25" customHeight="1" x14ac:dyDescent="0.15">
      <c r="A120" s="487" t="s">
        <v>123</v>
      </c>
      <c r="B120" s="488"/>
      <c r="C120" s="489"/>
      <c r="D120" s="250">
        <v>378</v>
      </c>
      <c r="E120" s="250">
        <v>518</v>
      </c>
      <c r="F120" s="131">
        <v>22970</v>
      </c>
      <c r="G120" s="131">
        <v>2164</v>
      </c>
      <c r="H120" s="131">
        <v>42792</v>
      </c>
      <c r="I120" s="132">
        <v>41</v>
      </c>
      <c r="J120" s="131">
        <v>5943</v>
      </c>
      <c r="K120" s="132">
        <v>42</v>
      </c>
      <c r="L120" s="183">
        <f>SUM(F120+G120+H120+J120)</f>
        <v>73869</v>
      </c>
      <c r="M120" s="183">
        <v>84</v>
      </c>
      <c r="N120" s="183">
        <v>52488</v>
      </c>
      <c r="O120" s="131">
        <v>355</v>
      </c>
      <c r="P120" s="131">
        <v>19045</v>
      </c>
      <c r="Q120" s="158"/>
      <c r="R120" s="201"/>
    </row>
    <row r="121" spans="1:18" ht="38.25" customHeight="1" x14ac:dyDescent="0.15">
      <c r="A121" s="556"/>
      <c r="B121" s="556"/>
      <c r="C121" s="556"/>
      <c r="D121" s="556"/>
      <c r="E121" s="556"/>
      <c r="F121" s="556"/>
      <c r="G121" s="556"/>
      <c r="H121" s="556"/>
      <c r="I121" s="556"/>
      <c r="J121" s="556"/>
      <c r="K121" s="556"/>
      <c r="L121" s="556"/>
      <c r="M121" s="556"/>
      <c r="N121" s="556"/>
      <c r="O121" s="556"/>
      <c r="P121" s="556"/>
      <c r="Q121" s="556"/>
      <c r="R121" s="556"/>
    </row>
    <row r="122" spans="1:18" ht="41.25" customHeight="1" thickBot="1" x14ac:dyDescent="0.2">
      <c r="A122" s="558" t="s">
        <v>315</v>
      </c>
      <c r="B122" s="558"/>
      <c r="C122" s="558"/>
      <c r="D122" s="558"/>
      <c r="E122" s="558"/>
      <c r="F122" s="558"/>
      <c r="G122" s="558"/>
      <c r="H122" s="558"/>
      <c r="I122" s="558"/>
      <c r="J122" s="558"/>
      <c r="K122" s="558"/>
      <c r="L122" s="558"/>
      <c r="M122" s="558"/>
      <c r="N122" s="558"/>
      <c r="O122" s="558"/>
      <c r="P122" s="558"/>
      <c r="Q122" s="558"/>
      <c r="R122" s="75" t="s">
        <v>77</v>
      </c>
    </row>
    <row r="123" spans="1:18" ht="40.5" customHeight="1" x14ac:dyDescent="0.15">
      <c r="A123" s="40"/>
      <c r="B123" s="41"/>
      <c r="C123" s="42" t="s">
        <v>50</v>
      </c>
      <c r="D123" s="497" t="s">
        <v>82</v>
      </c>
      <c r="E123" s="482" t="s">
        <v>53</v>
      </c>
      <c r="F123" s="492" t="s">
        <v>107</v>
      </c>
      <c r="G123" s="492"/>
      <c r="H123" s="492"/>
      <c r="I123" s="492"/>
      <c r="J123" s="492"/>
      <c r="K123" s="492"/>
      <c r="L123" s="492"/>
      <c r="M123" s="492"/>
      <c r="N123" s="492"/>
      <c r="O123" s="492"/>
      <c r="P123" s="492"/>
      <c r="Q123" s="492"/>
      <c r="R123" s="493"/>
    </row>
    <row r="124" spans="1:18" ht="40.5" customHeight="1" x14ac:dyDescent="0.15">
      <c r="A124" s="43"/>
      <c r="B124" s="13"/>
      <c r="C124" s="13"/>
      <c r="D124" s="498"/>
      <c r="E124" s="483"/>
      <c r="F124" s="503" t="s">
        <v>0</v>
      </c>
      <c r="G124" s="481"/>
      <c r="H124" s="502" t="s">
        <v>1</v>
      </c>
      <c r="I124" s="503"/>
      <c r="J124" s="503"/>
      <c r="K124" s="481"/>
      <c r="L124" s="37"/>
      <c r="M124" s="510" t="s">
        <v>164</v>
      </c>
      <c r="N124" s="485" t="s">
        <v>170</v>
      </c>
      <c r="O124" s="485" t="s">
        <v>148</v>
      </c>
      <c r="P124" s="485" t="s">
        <v>149</v>
      </c>
      <c r="Q124" s="8"/>
      <c r="R124" s="44"/>
    </row>
    <row r="125" spans="1:18" ht="40.5" customHeight="1" thickBot="1" x14ac:dyDescent="0.2">
      <c r="A125" s="34" t="s">
        <v>56</v>
      </c>
      <c r="B125" s="45"/>
      <c r="C125" s="45"/>
      <c r="D125" s="499"/>
      <c r="E125" s="484"/>
      <c r="F125" s="48" t="s">
        <v>2</v>
      </c>
      <c r="G125" s="46" t="s">
        <v>3</v>
      </c>
      <c r="H125" s="76" t="s">
        <v>2</v>
      </c>
      <c r="I125" s="152" t="s">
        <v>164</v>
      </c>
      <c r="J125" s="76" t="s">
        <v>3</v>
      </c>
      <c r="K125" s="152" t="s">
        <v>164</v>
      </c>
      <c r="L125" s="64" t="s">
        <v>4</v>
      </c>
      <c r="M125" s="533"/>
      <c r="N125" s="486"/>
      <c r="O125" s="486"/>
      <c r="P125" s="486"/>
      <c r="Q125" s="11" t="s">
        <v>5</v>
      </c>
      <c r="R125" s="322" t="s">
        <v>6</v>
      </c>
    </row>
    <row r="126" spans="1:18" ht="40.5" customHeight="1" x14ac:dyDescent="0.15">
      <c r="A126" s="477" t="s">
        <v>283</v>
      </c>
      <c r="B126" s="478"/>
      <c r="C126" s="478"/>
      <c r="D126" s="142">
        <f xml:space="preserve"> D27</f>
        <v>495</v>
      </c>
      <c r="E126" s="155">
        <f xml:space="preserve"> E27</f>
        <v>643</v>
      </c>
      <c r="F126" s="169">
        <f t="shared" ref="F126:R126" si="24">F27</f>
        <v>13680</v>
      </c>
      <c r="G126" s="110">
        <f t="shared" si="24"/>
        <v>2367</v>
      </c>
      <c r="H126" s="110">
        <f t="shared" si="24"/>
        <v>52521</v>
      </c>
      <c r="I126" s="110">
        <f t="shared" si="24"/>
        <v>430</v>
      </c>
      <c r="J126" s="110">
        <f t="shared" si="24"/>
        <v>12273</v>
      </c>
      <c r="K126" s="110">
        <f t="shared" si="24"/>
        <v>154</v>
      </c>
      <c r="L126" s="110">
        <f t="shared" si="24"/>
        <v>80841</v>
      </c>
      <c r="M126" s="110">
        <f t="shared" si="24"/>
        <v>584</v>
      </c>
      <c r="N126" s="110">
        <f t="shared" si="24"/>
        <v>71719</v>
      </c>
      <c r="O126" s="110">
        <f t="shared" si="24"/>
        <v>1554</v>
      </c>
      <c r="P126" s="110">
        <f t="shared" si="24"/>
        <v>19832</v>
      </c>
      <c r="Q126" s="110">
        <f t="shared" si="24"/>
        <v>81851</v>
      </c>
      <c r="R126" s="111">
        <f t="shared" si="24"/>
        <v>98.766050506407993</v>
      </c>
    </row>
    <row r="127" spans="1:18" ht="40.5" customHeight="1" x14ac:dyDescent="0.15">
      <c r="A127" s="474" t="s">
        <v>68</v>
      </c>
      <c r="B127" s="476"/>
      <c r="C127" s="476"/>
      <c r="D127" s="142"/>
      <c r="E127" s="155"/>
      <c r="F127" s="169">
        <f t="shared" ref="F127:K130" si="25">F28</f>
        <v>16.922106356922846</v>
      </c>
      <c r="G127" s="110">
        <f t="shared" si="25"/>
        <v>2.927969718335993</v>
      </c>
      <c r="H127" s="110">
        <f t="shared" si="25"/>
        <v>64.968271050580768</v>
      </c>
      <c r="I127" s="110">
        <f t="shared" si="25"/>
        <v>0.53190831385064508</v>
      </c>
      <c r="J127" s="110">
        <f t="shared" si="25"/>
        <v>15.18165287416039</v>
      </c>
      <c r="K127" s="110">
        <f t="shared" si="25"/>
        <v>0.19049739612325428</v>
      </c>
      <c r="L127" s="110"/>
      <c r="M127" s="110"/>
      <c r="N127" s="110"/>
      <c r="O127" s="110"/>
      <c r="P127" s="110"/>
      <c r="Q127" s="110"/>
      <c r="R127" s="111"/>
    </row>
    <row r="128" spans="1:18" ht="40.5" customHeight="1" x14ac:dyDescent="0.15">
      <c r="A128" s="471" t="s">
        <v>69</v>
      </c>
      <c r="B128" s="470"/>
      <c r="C128" s="470"/>
      <c r="D128" s="142"/>
      <c r="E128" s="155"/>
      <c r="F128" s="169">
        <f t="shared" si="25"/>
        <v>621.81818181818187</v>
      </c>
      <c r="G128" s="110">
        <f t="shared" si="25"/>
        <v>107.59090909090909</v>
      </c>
      <c r="H128" s="110">
        <f t="shared" si="25"/>
        <v>2387.318181818182</v>
      </c>
      <c r="I128" s="110">
        <f t="shared" si="25"/>
        <v>19.545454545454547</v>
      </c>
      <c r="J128" s="110">
        <f t="shared" si="25"/>
        <v>557.86363636363637</v>
      </c>
      <c r="K128" s="110">
        <f t="shared" si="25"/>
        <v>7</v>
      </c>
      <c r="L128" s="110">
        <f t="shared" ref="L128:P130" si="26">L29</f>
        <v>3674.590909090909</v>
      </c>
      <c r="M128" s="110">
        <f t="shared" si="26"/>
        <v>26.545454545454547</v>
      </c>
      <c r="N128" s="110">
        <f t="shared" si="26"/>
        <v>3259.9545454545455</v>
      </c>
      <c r="O128" s="110">
        <f t="shared" si="26"/>
        <v>70.63636363636364</v>
      </c>
      <c r="P128" s="110">
        <f t="shared" si="26"/>
        <v>901.4545454545455</v>
      </c>
      <c r="Q128" s="110"/>
      <c r="R128" s="111"/>
    </row>
    <row r="129" spans="1:18" ht="40.5" customHeight="1" x14ac:dyDescent="0.15">
      <c r="A129" s="471" t="s">
        <v>70</v>
      </c>
      <c r="B129" s="470"/>
      <c r="C129" s="470"/>
      <c r="D129" s="253"/>
      <c r="E129" s="254"/>
      <c r="F129" s="169">
        <f t="shared" si="25"/>
        <v>497.45454545454544</v>
      </c>
      <c r="G129" s="110">
        <f t="shared" si="25"/>
        <v>86.072727272727278</v>
      </c>
      <c r="H129" s="110">
        <f t="shared" si="25"/>
        <v>1909.8545454545456</v>
      </c>
      <c r="I129" s="110">
        <f t="shared" si="25"/>
        <v>15.636363636363637</v>
      </c>
      <c r="J129" s="110">
        <f t="shared" si="25"/>
        <v>446.29090909090905</v>
      </c>
      <c r="K129" s="110">
        <f t="shared" si="25"/>
        <v>5.6</v>
      </c>
      <c r="L129" s="110">
        <f t="shared" si="26"/>
        <v>2939.6727272727271</v>
      </c>
      <c r="M129" s="110">
        <f t="shared" si="26"/>
        <v>21.236363636363638</v>
      </c>
      <c r="N129" s="110">
        <f t="shared" si="26"/>
        <v>2607.9636363636364</v>
      </c>
      <c r="O129" s="110">
        <f t="shared" si="26"/>
        <v>56.509090909090908</v>
      </c>
      <c r="P129" s="110">
        <f t="shared" si="26"/>
        <v>721.16363636363633</v>
      </c>
      <c r="Q129" s="110"/>
      <c r="R129" s="111"/>
    </row>
    <row r="130" spans="1:18" ht="40.5" customHeight="1" thickBot="1" x14ac:dyDescent="0.2">
      <c r="A130" s="460" t="s">
        <v>187</v>
      </c>
      <c r="B130" s="461"/>
      <c r="C130" s="461"/>
      <c r="D130" s="144">
        <f>D31</f>
        <v>495</v>
      </c>
      <c r="E130" s="156">
        <f>E31</f>
        <v>670</v>
      </c>
      <c r="F130" s="252">
        <f t="shared" si="25"/>
        <v>13370</v>
      </c>
      <c r="G130" s="113">
        <f t="shared" si="25"/>
        <v>2246</v>
      </c>
      <c r="H130" s="113">
        <f t="shared" si="25"/>
        <v>53249</v>
      </c>
      <c r="I130" s="114">
        <f t="shared" si="25"/>
        <v>315</v>
      </c>
      <c r="J130" s="113">
        <f t="shared" si="25"/>
        <v>12986</v>
      </c>
      <c r="K130" s="114">
        <f t="shared" si="25"/>
        <v>133</v>
      </c>
      <c r="L130" s="113">
        <f t="shared" si="26"/>
        <v>81851</v>
      </c>
      <c r="M130" s="114">
        <f t="shared" si="26"/>
        <v>448</v>
      </c>
      <c r="N130" s="114">
        <f t="shared" si="26"/>
        <v>72735</v>
      </c>
      <c r="O130" s="113">
        <f t="shared" si="26"/>
        <v>1706</v>
      </c>
      <c r="P130" s="113">
        <f t="shared" si="26"/>
        <v>19865</v>
      </c>
      <c r="Q130" s="113"/>
      <c r="R130" s="115"/>
    </row>
    <row r="131" spans="1:18" ht="40.5" customHeight="1" x14ac:dyDescent="0.15">
      <c r="A131" s="472" t="s">
        <v>203</v>
      </c>
      <c r="B131" s="473"/>
      <c r="C131" s="473"/>
      <c r="D131" s="142">
        <f xml:space="preserve"> D57</f>
        <v>333</v>
      </c>
      <c r="E131" s="155">
        <f xml:space="preserve"> E57</f>
        <v>438</v>
      </c>
      <c r="F131" s="169">
        <f t="shared" ref="F131:R131" si="27">F57</f>
        <v>13883</v>
      </c>
      <c r="G131" s="110">
        <f t="shared" si="27"/>
        <v>2469</v>
      </c>
      <c r="H131" s="110">
        <f t="shared" si="27"/>
        <v>38727</v>
      </c>
      <c r="I131" s="110">
        <f t="shared" si="27"/>
        <v>1034</v>
      </c>
      <c r="J131" s="110">
        <f t="shared" si="27"/>
        <v>7201</v>
      </c>
      <c r="K131" s="110">
        <f t="shared" si="27"/>
        <v>284</v>
      </c>
      <c r="L131" s="110">
        <f t="shared" si="27"/>
        <v>62280</v>
      </c>
      <c r="M131" s="110">
        <f t="shared" si="27"/>
        <v>1318</v>
      </c>
      <c r="N131" s="110">
        <f t="shared" si="27"/>
        <v>49766</v>
      </c>
      <c r="O131" s="110">
        <f t="shared" si="27"/>
        <v>767</v>
      </c>
      <c r="P131" s="110">
        <f t="shared" si="27"/>
        <v>15122</v>
      </c>
      <c r="Q131" s="110">
        <f t="shared" si="27"/>
        <v>62097</v>
      </c>
      <c r="R131" s="111">
        <f t="shared" si="27"/>
        <v>100.2947002270641</v>
      </c>
    </row>
    <row r="132" spans="1:18" ht="40.5" customHeight="1" x14ac:dyDescent="0.15">
      <c r="A132" s="474" t="s">
        <v>111</v>
      </c>
      <c r="B132" s="476"/>
      <c r="C132" s="476"/>
      <c r="D132" s="142"/>
      <c r="E132" s="155"/>
      <c r="F132" s="169">
        <f t="shared" ref="F132:K135" si="28">F58</f>
        <v>22.291265253692998</v>
      </c>
      <c r="G132" s="110">
        <f t="shared" si="28"/>
        <v>3.964354527938343</v>
      </c>
      <c r="H132" s="110">
        <f t="shared" si="28"/>
        <v>62.182080924855484</v>
      </c>
      <c r="I132" s="110">
        <f t="shared" si="28"/>
        <v>1.6602440590879897</v>
      </c>
      <c r="J132" s="110">
        <f t="shared" si="28"/>
        <v>11.562299293513165</v>
      </c>
      <c r="K132" s="110">
        <f t="shared" si="28"/>
        <v>0.45600513808606291</v>
      </c>
      <c r="L132" s="110"/>
      <c r="M132" s="110"/>
      <c r="N132" s="110"/>
      <c r="O132" s="110"/>
      <c r="P132" s="110"/>
      <c r="Q132" s="110"/>
      <c r="R132" s="111"/>
    </row>
    <row r="133" spans="1:18" ht="40.5" customHeight="1" x14ac:dyDescent="0.15">
      <c r="A133" s="471" t="s">
        <v>69</v>
      </c>
      <c r="B133" s="470"/>
      <c r="C133" s="470"/>
      <c r="D133" s="142"/>
      <c r="E133" s="155"/>
      <c r="F133" s="169">
        <f t="shared" si="28"/>
        <v>925.5333333333333</v>
      </c>
      <c r="G133" s="110">
        <f t="shared" si="28"/>
        <v>164.6</v>
      </c>
      <c r="H133" s="110">
        <f t="shared" si="28"/>
        <v>2581.8000000000002</v>
      </c>
      <c r="I133" s="110">
        <f t="shared" si="28"/>
        <v>68.933333333333337</v>
      </c>
      <c r="J133" s="110">
        <f t="shared" si="28"/>
        <v>480.06666666666666</v>
      </c>
      <c r="K133" s="110">
        <f t="shared" si="28"/>
        <v>18.933333333333334</v>
      </c>
      <c r="L133" s="110">
        <f t="shared" ref="L133:P135" si="29">L59</f>
        <v>4152</v>
      </c>
      <c r="M133" s="110">
        <f t="shared" si="29"/>
        <v>87.86666666666666</v>
      </c>
      <c r="N133" s="110">
        <f t="shared" si="29"/>
        <v>3317.7333333333331</v>
      </c>
      <c r="O133" s="110">
        <f t="shared" si="29"/>
        <v>51.133333333333333</v>
      </c>
      <c r="P133" s="110">
        <f t="shared" si="29"/>
        <v>1008.1333333333333</v>
      </c>
      <c r="Q133" s="110"/>
      <c r="R133" s="111"/>
    </row>
    <row r="134" spans="1:18" ht="40.5" customHeight="1" x14ac:dyDescent="0.15">
      <c r="A134" s="471" t="s">
        <v>70</v>
      </c>
      <c r="B134" s="470"/>
      <c r="C134" s="470"/>
      <c r="D134" s="253"/>
      <c r="E134" s="254"/>
      <c r="F134" s="169">
        <f t="shared" si="28"/>
        <v>750.43243243243251</v>
      </c>
      <c r="G134" s="110">
        <f t="shared" si="28"/>
        <v>133.45945945945945</v>
      </c>
      <c r="H134" s="110">
        <f t="shared" si="28"/>
        <v>2093.3513513513512</v>
      </c>
      <c r="I134" s="110">
        <f t="shared" si="28"/>
        <v>55.891891891891888</v>
      </c>
      <c r="J134" s="110">
        <f t="shared" si="28"/>
        <v>389.24324324324323</v>
      </c>
      <c r="K134" s="110">
        <f t="shared" si="28"/>
        <v>15.351351351351351</v>
      </c>
      <c r="L134" s="110">
        <f t="shared" si="29"/>
        <v>3366.4864864864867</v>
      </c>
      <c r="M134" s="110">
        <f t="shared" si="29"/>
        <v>71.243243243243242</v>
      </c>
      <c r="N134" s="110">
        <f t="shared" si="29"/>
        <v>2690.0540540540542</v>
      </c>
      <c r="O134" s="110">
        <f t="shared" si="29"/>
        <v>41.45945945945946</v>
      </c>
      <c r="P134" s="110">
        <f t="shared" si="29"/>
        <v>817.40540540540542</v>
      </c>
      <c r="Q134" s="110"/>
      <c r="R134" s="111"/>
    </row>
    <row r="135" spans="1:18" ht="40.5" customHeight="1" thickBot="1" x14ac:dyDescent="0.2">
      <c r="A135" s="460" t="s">
        <v>187</v>
      </c>
      <c r="B135" s="461"/>
      <c r="C135" s="461"/>
      <c r="D135" s="144">
        <f>D61</f>
        <v>333</v>
      </c>
      <c r="E135" s="156">
        <f>E61</f>
        <v>460</v>
      </c>
      <c r="F135" s="112">
        <f t="shared" si="28"/>
        <v>13961</v>
      </c>
      <c r="G135" s="113">
        <f t="shared" si="28"/>
        <v>2509</v>
      </c>
      <c r="H135" s="113">
        <f t="shared" si="28"/>
        <v>38706</v>
      </c>
      <c r="I135" s="114">
        <f t="shared" si="28"/>
        <v>308</v>
      </c>
      <c r="J135" s="113">
        <f t="shared" si="28"/>
        <v>6921</v>
      </c>
      <c r="K135" s="114">
        <f t="shared" si="28"/>
        <v>116</v>
      </c>
      <c r="L135" s="113">
        <f t="shared" si="29"/>
        <v>62097</v>
      </c>
      <c r="M135" s="114">
        <f t="shared" si="29"/>
        <v>424</v>
      </c>
      <c r="N135" s="114">
        <f t="shared" si="29"/>
        <v>49118</v>
      </c>
      <c r="O135" s="113">
        <f t="shared" si="29"/>
        <v>807</v>
      </c>
      <c r="P135" s="113">
        <f t="shared" si="29"/>
        <v>15268</v>
      </c>
      <c r="Q135" s="113"/>
      <c r="R135" s="115"/>
    </row>
    <row r="136" spans="1:18" ht="40.5" customHeight="1" x14ac:dyDescent="0.15">
      <c r="A136" s="472" t="s">
        <v>276</v>
      </c>
      <c r="B136" s="473"/>
      <c r="C136" s="473"/>
      <c r="D136" s="142">
        <f xml:space="preserve"> D85</f>
        <v>306</v>
      </c>
      <c r="E136" s="155">
        <f xml:space="preserve"> E85</f>
        <v>433</v>
      </c>
      <c r="F136" s="169">
        <f t="shared" ref="F136:R136" si="30">F85</f>
        <v>13062</v>
      </c>
      <c r="G136" s="110">
        <f t="shared" si="30"/>
        <v>1768</v>
      </c>
      <c r="H136" s="110">
        <f t="shared" si="30"/>
        <v>36609</v>
      </c>
      <c r="I136" s="110">
        <f t="shared" si="30"/>
        <v>336</v>
      </c>
      <c r="J136" s="110">
        <f t="shared" si="30"/>
        <v>6387</v>
      </c>
      <c r="K136" s="110">
        <f t="shared" si="30"/>
        <v>215</v>
      </c>
      <c r="L136" s="110">
        <f t="shared" si="30"/>
        <v>57826</v>
      </c>
      <c r="M136" s="110">
        <f t="shared" si="30"/>
        <v>551</v>
      </c>
      <c r="N136" s="110">
        <f t="shared" si="30"/>
        <v>42282</v>
      </c>
      <c r="O136" s="110">
        <f t="shared" si="30"/>
        <v>1030</v>
      </c>
      <c r="P136" s="110">
        <f t="shared" si="30"/>
        <v>12994</v>
      </c>
      <c r="Q136" s="110">
        <f t="shared" si="30"/>
        <v>59050</v>
      </c>
      <c r="R136" s="111">
        <f t="shared" si="30"/>
        <v>97.92718035563081</v>
      </c>
    </row>
    <row r="137" spans="1:18" ht="40.5" customHeight="1" x14ac:dyDescent="0.15">
      <c r="A137" s="474" t="s">
        <v>111</v>
      </c>
      <c r="B137" s="476"/>
      <c r="C137" s="476"/>
      <c r="D137" s="142"/>
      <c r="E137" s="155"/>
      <c r="F137" s="169">
        <f t="shared" ref="F137:K140" si="31">F86</f>
        <v>22.588455020233113</v>
      </c>
      <c r="G137" s="110">
        <f t="shared" si="31"/>
        <v>3.0574482066890325</v>
      </c>
      <c r="H137" s="110">
        <f t="shared" si="31"/>
        <v>63.308892193822849</v>
      </c>
      <c r="I137" s="110">
        <f t="shared" si="31"/>
        <v>0.5810535053436171</v>
      </c>
      <c r="J137" s="110">
        <f t="shared" si="31"/>
        <v>11.045204579255007</v>
      </c>
      <c r="K137" s="110">
        <f t="shared" si="31"/>
        <v>0.37180507038356447</v>
      </c>
      <c r="L137" s="110"/>
      <c r="M137" s="110"/>
      <c r="N137" s="110"/>
      <c r="O137" s="110"/>
      <c r="P137" s="110"/>
      <c r="Q137" s="110"/>
      <c r="R137" s="111"/>
    </row>
    <row r="138" spans="1:18" ht="40.5" customHeight="1" x14ac:dyDescent="0.15">
      <c r="A138" s="471" t="s">
        <v>69</v>
      </c>
      <c r="B138" s="470"/>
      <c r="C138" s="470"/>
      <c r="D138" s="142"/>
      <c r="E138" s="155"/>
      <c r="F138" s="169">
        <f t="shared" si="31"/>
        <v>870.8</v>
      </c>
      <c r="G138" s="110">
        <f t="shared" si="31"/>
        <v>117.86666666666666</v>
      </c>
      <c r="H138" s="110">
        <f t="shared" si="31"/>
        <v>2440.6</v>
      </c>
      <c r="I138" s="110">
        <f t="shared" si="31"/>
        <v>22.4</v>
      </c>
      <c r="J138" s="110">
        <f t="shared" si="31"/>
        <v>425.8</v>
      </c>
      <c r="K138" s="110">
        <f t="shared" si="31"/>
        <v>14.333333333333334</v>
      </c>
      <c r="L138" s="110">
        <f t="shared" ref="L138:P140" si="32">L87</f>
        <v>3855.0666666666666</v>
      </c>
      <c r="M138" s="110">
        <f t="shared" si="32"/>
        <v>36.733333333333334</v>
      </c>
      <c r="N138" s="110">
        <f t="shared" si="32"/>
        <v>2818.8</v>
      </c>
      <c r="O138" s="110">
        <f t="shared" si="32"/>
        <v>68.666666666666671</v>
      </c>
      <c r="P138" s="110">
        <f t="shared" si="32"/>
        <v>866.26666666666665</v>
      </c>
      <c r="Q138" s="110"/>
      <c r="R138" s="111"/>
    </row>
    <row r="139" spans="1:18" ht="40.5" customHeight="1" x14ac:dyDescent="0.15">
      <c r="A139" s="471" t="s">
        <v>70</v>
      </c>
      <c r="B139" s="470"/>
      <c r="C139" s="470"/>
      <c r="D139" s="142"/>
      <c r="E139" s="155"/>
      <c r="F139" s="169">
        <f t="shared" si="31"/>
        <v>768.35294117647061</v>
      </c>
      <c r="G139" s="110">
        <f t="shared" si="31"/>
        <v>104</v>
      </c>
      <c r="H139" s="110">
        <f t="shared" si="31"/>
        <v>2153.4705882352941</v>
      </c>
      <c r="I139" s="110">
        <f t="shared" si="31"/>
        <v>19.764705882352942</v>
      </c>
      <c r="J139" s="110">
        <f t="shared" si="31"/>
        <v>375.70588235294116</v>
      </c>
      <c r="K139" s="110">
        <f t="shared" si="31"/>
        <v>12.647058823529411</v>
      </c>
      <c r="L139" s="110">
        <f t="shared" si="32"/>
        <v>3401.5294117647054</v>
      </c>
      <c r="M139" s="110">
        <f t="shared" si="32"/>
        <v>32.411764705882355</v>
      </c>
      <c r="N139" s="110">
        <f t="shared" si="32"/>
        <v>2487.1764705882356</v>
      </c>
      <c r="O139" s="110">
        <f t="shared" si="32"/>
        <v>60.588235294117645</v>
      </c>
      <c r="P139" s="110">
        <f t="shared" si="32"/>
        <v>764.35294117647061</v>
      </c>
      <c r="Q139" s="110"/>
      <c r="R139" s="111"/>
    </row>
    <row r="140" spans="1:18" ht="40.5" customHeight="1" thickBot="1" x14ac:dyDescent="0.2">
      <c r="A140" s="460" t="s">
        <v>187</v>
      </c>
      <c r="B140" s="461"/>
      <c r="C140" s="462"/>
      <c r="D140" s="255">
        <f>D89</f>
        <v>306</v>
      </c>
      <c r="E140" s="249">
        <f>E89</f>
        <v>457</v>
      </c>
      <c r="F140" s="171">
        <f t="shared" si="31"/>
        <v>12619</v>
      </c>
      <c r="G140" s="113">
        <f t="shared" si="31"/>
        <v>1688</v>
      </c>
      <c r="H140" s="113">
        <f t="shared" si="31"/>
        <v>37841</v>
      </c>
      <c r="I140" s="114">
        <f t="shared" si="31"/>
        <v>173</v>
      </c>
      <c r="J140" s="113">
        <f t="shared" si="31"/>
        <v>6902</v>
      </c>
      <c r="K140" s="114">
        <f t="shared" si="31"/>
        <v>80</v>
      </c>
      <c r="L140" s="113">
        <f t="shared" si="32"/>
        <v>59050</v>
      </c>
      <c r="M140" s="114">
        <f t="shared" si="32"/>
        <v>253</v>
      </c>
      <c r="N140" s="114">
        <f t="shared" si="32"/>
        <v>42428</v>
      </c>
      <c r="O140" s="113">
        <f t="shared" si="32"/>
        <v>1086</v>
      </c>
      <c r="P140" s="113">
        <f t="shared" si="32"/>
        <v>13189</v>
      </c>
      <c r="Q140" s="113"/>
      <c r="R140" s="115"/>
    </row>
    <row r="141" spans="1:18" ht="40.5" customHeight="1" x14ac:dyDescent="0.15">
      <c r="A141" s="472" t="s">
        <v>360</v>
      </c>
      <c r="B141" s="473"/>
      <c r="C141" s="473"/>
      <c r="D141" s="142">
        <f xml:space="preserve"> D116</f>
        <v>378</v>
      </c>
      <c r="E141" s="176">
        <f xml:space="preserve"> E116</f>
        <v>500</v>
      </c>
      <c r="F141" s="169">
        <f t="shared" ref="F141:R141" si="33">F116</f>
        <v>23249</v>
      </c>
      <c r="G141" s="110">
        <f t="shared" si="33"/>
        <v>2341</v>
      </c>
      <c r="H141" s="110">
        <f t="shared" si="33"/>
        <v>39767</v>
      </c>
      <c r="I141" s="110">
        <f t="shared" si="33"/>
        <v>114</v>
      </c>
      <c r="J141" s="110">
        <f t="shared" si="33"/>
        <v>5261</v>
      </c>
      <c r="K141" s="110">
        <f t="shared" si="33"/>
        <v>70</v>
      </c>
      <c r="L141" s="110">
        <f t="shared" si="33"/>
        <v>70618</v>
      </c>
      <c r="M141" s="110">
        <f t="shared" si="33"/>
        <v>184</v>
      </c>
      <c r="N141" s="110">
        <f t="shared" si="33"/>
        <v>50414</v>
      </c>
      <c r="O141" s="110">
        <f t="shared" si="33"/>
        <v>504</v>
      </c>
      <c r="P141" s="110">
        <f t="shared" si="33"/>
        <v>19233</v>
      </c>
      <c r="Q141" s="110">
        <f t="shared" si="33"/>
        <v>73869</v>
      </c>
      <c r="R141" s="111">
        <f t="shared" si="33"/>
        <v>95.598965736641901</v>
      </c>
    </row>
    <row r="142" spans="1:18" ht="40.5" customHeight="1" x14ac:dyDescent="0.15">
      <c r="A142" s="474" t="s">
        <v>111</v>
      </c>
      <c r="B142" s="475"/>
      <c r="C142" s="475"/>
      <c r="D142" s="142"/>
      <c r="E142" s="155"/>
      <c r="F142" s="169">
        <f t="shared" ref="F142:K145" si="34">F117</f>
        <v>32.922201138519924</v>
      </c>
      <c r="G142" s="110">
        <f t="shared" si="34"/>
        <v>3.3150188337251127</v>
      </c>
      <c r="H142" s="110">
        <f t="shared" si="34"/>
        <v>56.31283808660681</v>
      </c>
      <c r="I142" s="110">
        <f t="shared" si="34"/>
        <v>0.16143192953637883</v>
      </c>
      <c r="J142" s="110">
        <f t="shared" si="34"/>
        <v>7.4499419411481487</v>
      </c>
      <c r="K142" s="110">
        <f t="shared" si="34"/>
        <v>9.9124869013565944E-2</v>
      </c>
      <c r="L142" s="110"/>
      <c r="M142" s="110"/>
      <c r="N142" s="110"/>
      <c r="O142" s="110"/>
      <c r="P142" s="110"/>
      <c r="Q142" s="110"/>
      <c r="R142" s="111"/>
    </row>
    <row r="143" spans="1:18" ht="40.5" customHeight="1" x14ac:dyDescent="0.15">
      <c r="A143" s="469" t="s">
        <v>69</v>
      </c>
      <c r="B143" s="470"/>
      <c r="C143" s="470"/>
      <c r="D143" s="142"/>
      <c r="E143" s="155"/>
      <c r="F143" s="169">
        <f t="shared" si="34"/>
        <v>1367.5882352941176</v>
      </c>
      <c r="G143" s="110">
        <f t="shared" si="34"/>
        <v>137.70588235294119</v>
      </c>
      <c r="H143" s="110">
        <f t="shared" si="34"/>
        <v>2339.2352941176468</v>
      </c>
      <c r="I143" s="110">
        <f t="shared" si="34"/>
        <v>6.7058823529411766</v>
      </c>
      <c r="J143" s="110">
        <f t="shared" si="34"/>
        <v>309.47058823529414</v>
      </c>
      <c r="K143" s="110">
        <f t="shared" si="34"/>
        <v>4.117647058823529</v>
      </c>
      <c r="L143" s="110">
        <f t="shared" ref="L143:P145" si="35">L118</f>
        <v>4154</v>
      </c>
      <c r="M143" s="110">
        <f t="shared" si="35"/>
        <v>10.823529411764707</v>
      </c>
      <c r="N143" s="110">
        <f t="shared" si="35"/>
        <v>2965.5294117647059</v>
      </c>
      <c r="O143" s="110">
        <f t="shared" si="35"/>
        <v>29.647058823529413</v>
      </c>
      <c r="P143" s="110">
        <f t="shared" si="35"/>
        <v>1131.3529411764705</v>
      </c>
      <c r="Q143" s="110"/>
      <c r="R143" s="111"/>
    </row>
    <row r="144" spans="1:18" ht="40.5" customHeight="1" x14ac:dyDescent="0.15">
      <c r="A144" s="471" t="s">
        <v>70</v>
      </c>
      <c r="B144" s="470"/>
      <c r="C144" s="470"/>
      <c r="D144" s="142"/>
      <c r="E144" s="155"/>
      <c r="F144" s="169">
        <f t="shared" si="34"/>
        <v>1107.0952380952381</v>
      </c>
      <c r="G144" s="110">
        <f t="shared" si="34"/>
        <v>111.47619047619048</v>
      </c>
      <c r="H144" s="110">
        <f t="shared" si="34"/>
        <v>1893.6666666666667</v>
      </c>
      <c r="I144" s="110">
        <f t="shared" si="34"/>
        <v>5.4285714285714279</v>
      </c>
      <c r="J144" s="110">
        <f t="shared" si="34"/>
        <v>250.52380952380952</v>
      </c>
      <c r="K144" s="110">
        <f t="shared" si="34"/>
        <v>3.333333333333333</v>
      </c>
      <c r="L144" s="110">
        <f t="shared" si="35"/>
        <v>3362.7619047619046</v>
      </c>
      <c r="M144" s="110">
        <f t="shared" si="35"/>
        <v>8.761904761904761</v>
      </c>
      <c r="N144" s="110">
        <f t="shared" si="35"/>
        <v>2400.666666666667</v>
      </c>
      <c r="O144" s="110">
        <f t="shared" si="35"/>
        <v>24</v>
      </c>
      <c r="P144" s="110">
        <f t="shared" si="35"/>
        <v>915.85714285714289</v>
      </c>
      <c r="Q144" s="110"/>
      <c r="R144" s="111"/>
    </row>
    <row r="145" spans="1:18" ht="40.5" customHeight="1" thickBot="1" x14ac:dyDescent="0.2">
      <c r="A145" s="460" t="s">
        <v>187</v>
      </c>
      <c r="B145" s="461"/>
      <c r="C145" s="462"/>
      <c r="D145" s="248">
        <f>D120</f>
        <v>378</v>
      </c>
      <c r="E145" s="249">
        <f>E120</f>
        <v>518</v>
      </c>
      <c r="F145" s="171">
        <f t="shared" si="34"/>
        <v>22970</v>
      </c>
      <c r="G145" s="113">
        <f t="shared" si="34"/>
        <v>2164</v>
      </c>
      <c r="H145" s="113">
        <f t="shared" si="34"/>
        <v>42792</v>
      </c>
      <c r="I145" s="114">
        <f t="shared" si="34"/>
        <v>41</v>
      </c>
      <c r="J145" s="113">
        <f t="shared" si="34"/>
        <v>5943</v>
      </c>
      <c r="K145" s="114">
        <f t="shared" si="34"/>
        <v>42</v>
      </c>
      <c r="L145" s="113">
        <f t="shared" si="35"/>
        <v>73869</v>
      </c>
      <c r="M145" s="114">
        <f t="shared" si="35"/>
        <v>84</v>
      </c>
      <c r="N145" s="114">
        <f t="shared" si="35"/>
        <v>52488</v>
      </c>
      <c r="O145" s="113">
        <f t="shared" si="35"/>
        <v>355</v>
      </c>
      <c r="P145" s="113">
        <f t="shared" si="35"/>
        <v>19045</v>
      </c>
      <c r="Q145" s="113"/>
      <c r="R145" s="115"/>
    </row>
    <row r="146" spans="1:18" ht="40.5" customHeight="1" x14ac:dyDescent="0.15">
      <c r="A146" s="463" t="s">
        <v>361</v>
      </c>
      <c r="B146" s="464"/>
      <c r="C146" s="464"/>
      <c r="D146" s="145">
        <f>D126+D131+D136+D141</f>
        <v>1512</v>
      </c>
      <c r="E146" s="157">
        <f>E126+E131+E136+E141</f>
        <v>2014</v>
      </c>
      <c r="F146" s="175">
        <f t="shared" ref="F146:Q146" si="36">F126+F131+F136+F141</f>
        <v>63874</v>
      </c>
      <c r="G146" s="117">
        <f t="shared" si="36"/>
        <v>8945</v>
      </c>
      <c r="H146" s="117">
        <f t="shared" si="36"/>
        <v>167624</v>
      </c>
      <c r="I146" s="138">
        <f t="shared" si="36"/>
        <v>1914</v>
      </c>
      <c r="J146" s="117">
        <f t="shared" si="36"/>
        <v>31122</v>
      </c>
      <c r="K146" s="117">
        <f t="shared" si="36"/>
        <v>723</v>
      </c>
      <c r="L146" s="117">
        <f>L126+L131+L136+L141</f>
        <v>271565</v>
      </c>
      <c r="M146" s="117">
        <f t="shared" si="36"/>
        <v>2637</v>
      </c>
      <c r="N146" s="117">
        <f t="shared" si="36"/>
        <v>214181</v>
      </c>
      <c r="O146" s="117">
        <f t="shared" si="36"/>
        <v>3855</v>
      </c>
      <c r="P146" s="117">
        <f t="shared" si="36"/>
        <v>67181</v>
      </c>
      <c r="Q146" s="117">
        <f t="shared" si="36"/>
        <v>276867</v>
      </c>
      <c r="R146" s="118">
        <f>L146/Q146*100</f>
        <v>98.085001101611965</v>
      </c>
    </row>
    <row r="147" spans="1:18" ht="40.5" customHeight="1" x14ac:dyDescent="0.15">
      <c r="A147" s="465" t="s">
        <v>51</v>
      </c>
      <c r="B147" s="466"/>
      <c r="C147" s="466"/>
      <c r="D147" s="102"/>
      <c r="E147" s="100"/>
      <c r="F147" s="175">
        <f>F146/L146*100</f>
        <v>23.520704067166239</v>
      </c>
      <c r="G147" s="117">
        <f>G146/L146*100</f>
        <v>3.2938707123524757</v>
      </c>
      <c r="H147" s="117">
        <f>H146/L146*100</f>
        <v>61.725185498867674</v>
      </c>
      <c r="I147" s="117">
        <f>I146/L146*100</f>
        <v>0.70480363817134017</v>
      </c>
      <c r="J147" s="117">
        <f>J146/L146*100</f>
        <v>11.460239721613611</v>
      </c>
      <c r="K147" s="117">
        <f>K146/L146*100</f>
        <v>0.26623460313368807</v>
      </c>
      <c r="L147" s="117"/>
      <c r="M147" s="117"/>
      <c r="N147" s="117"/>
      <c r="O147" s="117"/>
      <c r="P147" s="117"/>
      <c r="Q147" s="117"/>
      <c r="R147" s="118"/>
    </row>
    <row r="148" spans="1:18" ht="40.5" customHeight="1" x14ac:dyDescent="0.15">
      <c r="A148" s="467" t="s">
        <v>69</v>
      </c>
      <c r="B148" s="468"/>
      <c r="C148" s="468"/>
      <c r="D148" s="97"/>
      <c r="E148" s="98"/>
      <c r="F148" s="175">
        <f>F146/69</f>
        <v>925.71014492753625</v>
      </c>
      <c r="G148" s="117">
        <f>G146/69</f>
        <v>129.63768115942028</v>
      </c>
      <c r="H148" s="117">
        <f t="shared" ref="H148:P148" si="37">H146/69</f>
        <v>2429.3333333333335</v>
      </c>
      <c r="I148" s="117">
        <f t="shared" si="37"/>
        <v>27.739130434782609</v>
      </c>
      <c r="J148" s="117">
        <f t="shared" si="37"/>
        <v>451.04347826086956</v>
      </c>
      <c r="K148" s="117">
        <f t="shared" si="37"/>
        <v>10.478260869565217</v>
      </c>
      <c r="L148" s="117">
        <f t="shared" si="37"/>
        <v>3935.7246376811595</v>
      </c>
      <c r="M148" s="117">
        <f t="shared" si="37"/>
        <v>38.217391304347828</v>
      </c>
      <c r="N148" s="117">
        <f t="shared" si="37"/>
        <v>3104.072463768116</v>
      </c>
      <c r="O148" s="117">
        <f t="shared" si="37"/>
        <v>55.869565217391305</v>
      </c>
      <c r="P148" s="117">
        <f t="shared" si="37"/>
        <v>973.63768115942025</v>
      </c>
      <c r="Q148" s="117"/>
      <c r="R148" s="118"/>
    </row>
    <row r="149" spans="1:18" ht="40.5" customHeight="1" x14ac:dyDescent="0.15">
      <c r="A149" s="467" t="s">
        <v>70</v>
      </c>
      <c r="B149" s="468"/>
      <c r="C149" s="468"/>
      <c r="D149" s="97"/>
      <c r="E149" s="98"/>
      <c r="F149" s="175">
        <f>F146/$D$146*18</f>
        <v>760.40476190476193</v>
      </c>
      <c r="G149" s="117">
        <f>G146/$D$146*18</f>
        <v>106.48809523809524</v>
      </c>
      <c r="H149" s="117">
        <f t="shared" ref="H149:P149" si="38">H146/$D$146*18</f>
        <v>1995.5238095238094</v>
      </c>
      <c r="I149" s="117">
        <f t="shared" si="38"/>
        <v>22.785714285714285</v>
      </c>
      <c r="J149" s="117">
        <f>J146/$D$146*18</f>
        <v>370.5</v>
      </c>
      <c r="K149" s="117">
        <f t="shared" si="38"/>
        <v>8.6071428571428577</v>
      </c>
      <c r="L149" s="117">
        <f t="shared" si="38"/>
        <v>3232.916666666667</v>
      </c>
      <c r="M149" s="117">
        <f t="shared" si="38"/>
        <v>31.392857142857142</v>
      </c>
      <c r="N149" s="117">
        <f t="shared" si="38"/>
        <v>2549.7738095238096</v>
      </c>
      <c r="O149" s="117">
        <f t="shared" si="38"/>
        <v>45.892857142857139</v>
      </c>
      <c r="P149" s="117">
        <f t="shared" si="38"/>
        <v>799.7738095238094</v>
      </c>
      <c r="Q149" s="117"/>
      <c r="R149" s="118"/>
    </row>
    <row r="150" spans="1:18" ht="40.5" customHeight="1" thickBot="1" x14ac:dyDescent="0.2">
      <c r="A150" s="460" t="s">
        <v>187</v>
      </c>
      <c r="B150" s="461"/>
      <c r="C150" s="462"/>
      <c r="D150" s="362">
        <f t="shared" ref="D150:O150" si="39">D145+D140+D135+D130</f>
        <v>1512</v>
      </c>
      <c r="E150" s="363">
        <f t="shared" si="39"/>
        <v>2105</v>
      </c>
      <c r="F150" s="364">
        <f t="shared" si="39"/>
        <v>62920</v>
      </c>
      <c r="G150" s="365">
        <f t="shared" si="39"/>
        <v>8607</v>
      </c>
      <c r="H150" s="365">
        <f t="shared" si="39"/>
        <v>172588</v>
      </c>
      <c r="I150" s="365">
        <f t="shared" si="39"/>
        <v>837</v>
      </c>
      <c r="J150" s="365">
        <f t="shared" si="39"/>
        <v>32752</v>
      </c>
      <c r="K150" s="365">
        <f t="shared" si="39"/>
        <v>371</v>
      </c>
      <c r="L150" s="365">
        <f t="shared" si="39"/>
        <v>276867</v>
      </c>
      <c r="M150" s="365">
        <f t="shared" si="39"/>
        <v>1209</v>
      </c>
      <c r="N150" s="365">
        <f t="shared" si="39"/>
        <v>216769</v>
      </c>
      <c r="O150" s="365">
        <f t="shared" si="39"/>
        <v>3954</v>
      </c>
      <c r="P150" s="365">
        <f>P145+P140+P135+P130</f>
        <v>67367</v>
      </c>
      <c r="Q150" s="429"/>
      <c r="R150" s="122"/>
    </row>
    <row r="151" spans="1:18" ht="43.5" customHeight="1" x14ac:dyDescent="0.15">
      <c r="A151" s="560"/>
      <c r="B151" s="561"/>
      <c r="C151" s="561"/>
      <c r="D151" s="561"/>
      <c r="E151" s="561"/>
      <c r="F151" s="561"/>
      <c r="G151" s="561"/>
      <c r="H151" s="561"/>
      <c r="I151" s="561"/>
      <c r="J151" s="561"/>
      <c r="K151" s="561"/>
      <c r="L151" s="561"/>
      <c r="M151" s="561"/>
      <c r="N151" s="561"/>
      <c r="O151" s="561"/>
      <c r="P151" s="561"/>
      <c r="Q151" s="561"/>
      <c r="R151" s="561"/>
    </row>
    <row r="152" spans="1:18" ht="18" customHeight="1" x14ac:dyDescent="0.15"/>
    <row r="153" spans="1:18" ht="18" customHeight="1" x14ac:dyDescent="0.15"/>
    <row r="154" spans="1:18" ht="18" customHeight="1" x14ac:dyDescent="0.15">
      <c r="A154" s="319"/>
    </row>
    <row r="155" spans="1:18" ht="18" customHeight="1" x14ac:dyDescent="0.15"/>
    <row r="156" spans="1:18" ht="18" customHeight="1" x14ac:dyDescent="0.15"/>
    <row r="157" spans="1:18" ht="18" customHeight="1" x14ac:dyDescent="0.15"/>
    <row r="158" spans="1:18" ht="18" customHeight="1" x14ac:dyDescent="0.15"/>
    <row r="159" spans="1:18" ht="18" customHeight="1" x14ac:dyDescent="0.15"/>
    <row r="160" spans="1:18" ht="18" customHeight="1" x14ac:dyDescent="0.15"/>
    <row r="161" ht="18" customHeight="1" x14ac:dyDescent="0.15"/>
    <row r="162" ht="18" customHeight="1" x14ac:dyDescent="0.15"/>
    <row r="163" ht="18" customHeight="1" x14ac:dyDescent="0.15"/>
  </sheetData>
  <mergeCells count="181">
    <mergeCell ref="A151:R151"/>
    <mergeCell ref="A104:C104"/>
    <mergeCell ref="A108:C108"/>
    <mergeCell ref="A115:C115"/>
    <mergeCell ref="A102:C102"/>
    <mergeCell ref="A95:C95"/>
    <mergeCell ref="A96:C96"/>
    <mergeCell ref="A106:C106"/>
    <mergeCell ref="A107:C107"/>
    <mergeCell ref="A103:C103"/>
    <mergeCell ref="A109:C109"/>
    <mergeCell ref="A111:C111"/>
    <mergeCell ref="A113:C113"/>
    <mergeCell ref="A114:C114"/>
    <mergeCell ref="A112:C112"/>
    <mergeCell ref="N124:N125"/>
    <mergeCell ref="H124:K124"/>
    <mergeCell ref="A127:C127"/>
    <mergeCell ref="A128:C128"/>
    <mergeCell ref="A126:C126"/>
    <mergeCell ref="A129:C129"/>
    <mergeCell ref="E123:E125"/>
    <mergeCell ref="M124:M125"/>
    <mergeCell ref="F123:R123"/>
    <mergeCell ref="D123:D125"/>
    <mergeCell ref="O124:O125"/>
    <mergeCell ref="P124:P125"/>
    <mergeCell ref="A116:C116"/>
    <mergeCell ref="M93:M94"/>
    <mergeCell ref="A150:C150"/>
    <mergeCell ref="A145:C145"/>
    <mergeCell ref="A146:C146"/>
    <mergeCell ref="A147:C147"/>
    <mergeCell ref="A148:C148"/>
    <mergeCell ref="A149:C149"/>
    <mergeCell ref="F124:G124"/>
    <mergeCell ref="A140:C140"/>
    <mergeCell ref="A135:C135"/>
    <mergeCell ref="A134:C134"/>
    <mergeCell ref="A131:C131"/>
    <mergeCell ref="A133:C133"/>
    <mergeCell ref="A136:C136"/>
    <mergeCell ref="A137:C137"/>
    <mergeCell ref="A138:C138"/>
    <mergeCell ref="A139:C139"/>
    <mergeCell ref="A130:C130"/>
    <mergeCell ref="A144:C144"/>
    <mergeCell ref="A143:C143"/>
    <mergeCell ref="A141:C141"/>
    <mergeCell ref="A142:C142"/>
    <mergeCell ref="A118:C118"/>
    <mergeCell ref="A132:C132"/>
    <mergeCell ref="A117:C117"/>
    <mergeCell ref="A72:C72"/>
    <mergeCell ref="A79:C79"/>
    <mergeCell ref="A91:Q91"/>
    <mergeCell ref="A99:C99"/>
    <mergeCell ref="A98:C98"/>
    <mergeCell ref="A85:C85"/>
    <mergeCell ref="A73:C73"/>
    <mergeCell ref="E92:E94"/>
    <mergeCell ref="H93:K93"/>
    <mergeCell ref="F93:G93"/>
    <mergeCell ref="A88:C88"/>
    <mergeCell ref="A89:C89"/>
    <mergeCell ref="A110:C110"/>
    <mergeCell ref="A75:C75"/>
    <mergeCell ref="A97:C97"/>
    <mergeCell ref="A100:C100"/>
    <mergeCell ref="A120:C120"/>
    <mergeCell ref="A119:C119"/>
    <mergeCell ref="A122:Q122"/>
    <mergeCell ref="A78:C78"/>
    <mergeCell ref="A105:C105"/>
    <mergeCell ref="A101:C101"/>
    <mergeCell ref="A80:C80"/>
    <mergeCell ref="A84:C84"/>
    <mergeCell ref="A77:C77"/>
    <mergeCell ref="A74:C74"/>
    <mergeCell ref="A82:C82"/>
    <mergeCell ref="A83:C83"/>
    <mergeCell ref="A76:C76"/>
    <mergeCell ref="A81:C81"/>
    <mergeCell ref="A121:R121"/>
    <mergeCell ref="A47:C47"/>
    <mergeCell ref="A45:C45"/>
    <mergeCell ref="A69:C69"/>
    <mergeCell ref="A71:C71"/>
    <mergeCell ref="F63:R63"/>
    <mergeCell ref="N64:N65"/>
    <mergeCell ref="E63:E65"/>
    <mergeCell ref="A68:C68"/>
    <mergeCell ref="F64:G64"/>
    <mergeCell ref="P64:P65"/>
    <mergeCell ref="D63:D65"/>
    <mergeCell ref="H64:K64"/>
    <mergeCell ref="A66:C66"/>
    <mergeCell ref="A70:C70"/>
    <mergeCell ref="A67:C67"/>
    <mergeCell ref="F92:R92"/>
    <mergeCell ref="D92:D94"/>
    <mergeCell ref="N93:N94"/>
    <mergeCell ref="P93:P94"/>
    <mergeCell ref="O93:O94"/>
    <mergeCell ref="A87:C87"/>
    <mergeCell ref="A86:C86"/>
    <mergeCell ref="A90:R90"/>
    <mergeCell ref="A25:C25"/>
    <mergeCell ref="A24:C24"/>
    <mergeCell ref="A28:C28"/>
    <mergeCell ref="A52:C52"/>
    <mergeCell ref="A60:C60"/>
    <mergeCell ref="O64:O65"/>
    <mergeCell ref="M64:M65"/>
    <mergeCell ref="A61:C61"/>
    <mergeCell ref="A62:Q62"/>
    <mergeCell ref="A59:C59"/>
    <mergeCell ref="A43:C43"/>
    <mergeCell ref="A57:C57"/>
    <mergeCell ref="A58:C58"/>
    <mergeCell ref="A56:C56"/>
    <mergeCell ref="A55:C55"/>
    <mergeCell ref="A51:C51"/>
    <mergeCell ref="A44:C44"/>
    <mergeCell ref="A46:C46"/>
    <mergeCell ref="A39:C39"/>
    <mergeCell ref="A53:C53"/>
    <mergeCell ref="A49:C49"/>
    <mergeCell ref="A54:C54"/>
    <mergeCell ref="A50:C50"/>
    <mergeCell ref="A48:C48"/>
    <mergeCell ref="A26:C26"/>
    <mergeCell ref="A29:C29"/>
    <mergeCell ref="A31:C31"/>
    <mergeCell ref="A33:Q33"/>
    <mergeCell ref="A30:C30"/>
    <mergeCell ref="P35:P36"/>
    <mergeCell ref="N35:N36"/>
    <mergeCell ref="O35:O36"/>
    <mergeCell ref="A27:C27"/>
    <mergeCell ref="A40:C40"/>
    <mergeCell ref="A41:C41"/>
    <mergeCell ref="A42:C42"/>
    <mergeCell ref="A14:C14"/>
    <mergeCell ref="A8:C8"/>
    <mergeCell ref="A17:C17"/>
    <mergeCell ref="A16:C16"/>
    <mergeCell ref="A12:C12"/>
    <mergeCell ref="A15:C15"/>
    <mergeCell ref="A18:C18"/>
    <mergeCell ref="A20:C20"/>
    <mergeCell ref="A37:C37"/>
    <mergeCell ref="A32:R32"/>
    <mergeCell ref="A19:C19"/>
    <mergeCell ref="A23:C23"/>
    <mergeCell ref="A21:C21"/>
    <mergeCell ref="A38:C38"/>
    <mergeCell ref="M35:M36"/>
    <mergeCell ref="E34:E36"/>
    <mergeCell ref="D34:D36"/>
    <mergeCell ref="F35:G35"/>
    <mergeCell ref="F34:R34"/>
    <mergeCell ref="H35:K35"/>
    <mergeCell ref="A22:C22"/>
    <mergeCell ref="A5:C5"/>
    <mergeCell ref="A10:C10"/>
    <mergeCell ref="A7:C7"/>
    <mergeCell ref="A13:C13"/>
    <mergeCell ref="A6:C6"/>
    <mergeCell ref="A11:C11"/>
    <mergeCell ref="A1:Q1"/>
    <mergeCell ref="P3:P4"/>
    <mergeCell ref="F3:G3"/>
    <mergeCell ref="H3:K3"/>
    <mergeCell ref="M3:M4"/>
    <mergeCell ref="N3:N4"/>
    <mergeCell ref="D2:D4"/>
    <mergeCell ref="F2:R2"/>
    <mergeCell ref="O3:O4"/>
    <mergeCell ref="E2:E4"/>
    <mergeCell ref="A9:C9"/>
  </mergeCells>
  <phoneticPr fontId="4"/>
  <printOptions gridLinesSet="0"/>
  <pageMargins left="0.19685039370078741" right="0.19685039370078741" top="0.23622047244094491" bottom="3.937007874015748E-2" header="0.19685039370078741" footer="0.19685039370078741"/>
  <pageSetup paperSize="9" scale="70" pageOrder="overThenDown" orientation="portrait" r:id="rId1"/>
  <headerFooter alignWithMargins="0"/>
  <rowBreaks count="4" manualBreakCount="4">
    <brk id="32" max="17" man="1"/>
    <brk id="61" max="17" man="1"/>
    <brk id="90" max="17" man="1"/>
    <brk id="121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8" tint="0.59999389629810485"/>
  </sheetPr>
  <dimension ref="A1:R164"/>
  <sheetViews>
    <sheetView view="pageBreakPreview" topLeftCell="A140" zoomScale="85" zoomScaleNormal="75" zoomScaleSheetLayoutView="85" workbookViewId="0">
      <selection activeCell="A39" sqref="A39:C39"/>
    </sheetView>
  </sheetViews>
  <sheetFormatPr defaultRowHeight="16.5" customHeight="1" x14ac:dyDescent="0.15"/>
  <cols>
    <col min="1" max="2" width="8.375" style="1" customWidth="1"/>
    <col min="3" max="3" width="9.25" style="1" customWidth="1"/>
    <col min="4" max="4" width="4.5" style="1" customWidth="1"/>
    <col min="5" max="5" width="4.625" style="1" customWidth="1"/>
    <col min="6" max="6" width="9.625" style="1" bestFit="1" customWidth="1"/>
    <col min="7" max="7" width="8.75" style="1" customWidth="1"/>
    <col min="8" max="8" width="10" style="1" customWidth="1"/>
    <col min="9" max="9" width="5.875" style="1" customWidth="1"/>
    <col min="10" max="10" width="9.625" style="1" customWidth="1"/>
    <col min="11" max="11" width="5.875" style="1" customWidth="1"/>
    <col min="12" max="12" width="10.875" style="1" customWidth="1"/>
    <col min="13" max="13" width="7.625" style="1" customWidth="1"/>
    <col min="14" max="14" width="10.125" style="1" customWidth="1"/>
    <col min="15" max="15" width="7.625" style="1" customWidth="1"/>
    <col min="16" max="16" width="9" style="1" customWidth="1"/>
    <col min="17" max="17" width="10.25" style="1" customWidth="1"/>
    <col min="18" max="18" width="7.75" style="2" customWidth="1"/>
    <col min="19" max="16384" width="9" style="1"/>
  </cols>
  <sheetData>
    <row r="1" spans="1:18" ht="34.5" customHeight="1" x14ac:dyDescent="0.15">
      <c r="A1" s="505" t="s">
        <v>316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74" t="s">
        <v>77</v>
      </c>
    </row>
    <row r="2" spans="1:18" ht="36" customHeight="1" x14ac:dyDescent="0.15">
      <c r="A2" s="17"/>
      <c r="B2" s="12"/>
      <c r="C2" s="30" t="s">
        <v>50</v>
      </c>
      <c r="D2" s="506" t="s">
        <v>82</v>
      </c>
      <c r="E2" s="506" t="s">
        <v>53</v>
      </c>
      <c r="F2" s="512" t="s">
        <v>106</v>
      </c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4"/>
    </row>
    <row r="3" spans="1:18" ht="36" customHeight="1" x14ac:dyDescent="0.15">
      <c r="A3" s="18"/>
      <c r="B3" s="13"/>
      <c r="C3" s="13"/>
      <c r="D3" s="507"/>
      <c r="E3" s="507"/>
      <c r="F3" s="502" t="s">
        <v>0</v>
      </c>
      <c r="G3" s="481"/>
      <c r="H3" s="502" t="s">
        <v>1</v>
      </c>
      <c r="I3" s="503"/>
      <c r="J3" s="503"/>
      <c r="K3" s="481"/>
      <c r="L3" s="37"/>
      <c r="M3" s="510" t="s">
        <v>164</v>
      </c>
      <c r="N3" s="485" t="s">
        <v>170</v>
      </c>
      <c r="O3" s="485" t="s">
        <v>148</v>
      </c>
      <c r="P3" s="485" t="s">
        <v>149</v>
      </c>
      <c r="Q3" s="8"/>
      <c r="R3" s="39"/>
    </row>
    <row r="4" spans="1:18" ht="36" customHeight="1" x14ac:dyDescent="0.15">
      <c r="A4" s="26" t="s">
        <v>56</v>
      </c>
      <c r="B4" s="14"/>
      <c r="C4" s="14"/>
      <c r="D4" s="508"/>
      <c r="E4" s="508"/>
      <c r="F4" s="38" t="s">
        <v>2</v>
      </c>
      <c r="G4" s="38" t="s">
        <v>3</v>
      </c>
      <c r="H4" s="38" t="s">
        <v>2</v>
      </c>
      <c r="I4" s="151" t="s">
        <v>164</v>
      </c>
      <c r="J4" s="38" t="s">
        <v>3</v>
      </c>
      <c r="K4" s="151" t="s">
        <v>164</v>
      </c>
      <c r="L4" s="62" t="s">
        <v>4</v>
      </c>
      <c r="M4" s="511"/>
      <c r="N4" s="515"/>
      <c r="O4" s="515"/>
      <c r="P4" s="515"/>
      <c r="Q4" s="15" t="s">
        <v>5</v>
      </c>
      <c r="R4" s="28" t="s">
        <v>6</v>
      </c>
    </row>
    <row r="5" spans="1:18" ht="34.5" customHeight="1" x14ac:dyDescent="0.15">
      <c r="A5" s="455" t="s">
        <v>127</v>
      </c>
      <c r="B5" s="456"/>
      <c r="C5" s="456"/>
      <c r="D5" s="136">
        <v>18</v>
      </c>
      <c r="E5" s="136">
        <v>27</v>
      </c>
      <c r="F5" s="123">
        <v>871</v>
      </c>
      <c r="G5" s="123">
        <v>142</v>
      </c>
      <c r="H5" s="123">
        <v>1080</v>
      </c>
      <c r="I5" s="123">
        <v>8</v>
      </c>
      <c r="J5" s="123">
        <v>268</v>
      </c>
      <c r="K5" s="123">
        <v>3</v>
      </c>
      <c r="L5" s="110">
        <f>SUM(F5+G5+H5+J5)</f>
        <v>2361</v>
      </c>
      <c r="M5" s="124">
        <f>SUM(I5+K5)</f>
        <v>11</v>
      </c>
      <c r="N5" s="124">
        <v>2357</v>
      </c>
      <c r="O5" s="123">
        <v>4</v>
      </c>
      <c r="P5" s="123">
        <v>784</v>
      </c>
      <c r="Q5" s="123">
        <v>2325</v>
      </c>
      <c r="R5" s="154">
        <f t="shared" ref="R5:R26" si="0">L5/Q5*100</f>
        <v>101.54838709677418</v>
      </c>
    </row>
    <row r="6" spans="1:18" ht="34.5" customHeight="1" x14ac:dyDescent="0.15">
      <c r="A6" s="455" t="s">
        <v>7</v>
      </c>
      <c r="B6" s="479"/>
      <c r="C6" s="479"/>
      <c r="D6" s="136">
        <v>18</v>
      </c>
      <c r="E6" s="136">
        <v>30</v>
      </c>
      <c r="F6" s="123">
        <v>165</v>
      </c>
      <c r="G6" s="123">
        <v>43</v>
      </c>
      <c r="H6" s="123">
        <v>1101</v>
      </c>
      <c r="I6" s="123">
        <v>7</v>
      </c>
      <c r="J6" s="123">
        <v>358</v>
      </c>
      <c r="K6" s="123">
        <v>5</v>
      </c>
      <c r="L6" s="110">
        <f t="shared" ref="L6:L26" si="1">SUM(F6+G6+H6+J6)</f>
        <v>1667</v>
      </c>
      <c r="M6" s="124">
        <f t="shared" ref="M6:M26" si="2">SUM(I6+K6)</f>
        <v>12</v>
      </c>
      <c r="N6" s="124">
        <v>1532</v>
      </c>
      <c r="O6" s="123">
        <v>135</v>
      </c>
      <c r="P6" s="123">
        <v>509</v>
      </c>
      <c r="Q6" s="123">
        <v>1568</v>
      </c>
      <c r="R6" s="154">
        <f t="shared" si="0"/>
        <v>106.3137755102041</v>
      </c>
    </row>
    <row r="7" spans="1:18" ht="34.5" customHeight="1" x14ac:dyDescent="0.15">
      <c r="A7" s="455" t="s">
        <v>8</v>
      </c>
      <c r="B7" s="456"/>
      <c r="C7" s="456"/>
      <c r="D7" s="136">
        <v>27</v>
      </c>
      <c r="E7" s="136">
        <v>29</v>
      </c>
      <c r="F7" s="123">
        <v>692</v>
      </c>
      <c r="G7" s="123">
        <v>118</v>
      </c>
      <c r="H7" s="123">
        <v>3335</v>
      </c>
      <c r="I7" s="123">
        <v>8</v>
      </c>
      <c r="J7" s="123">
        <v>631</v>
      </c>
      <c r="K7" s="123">
        <v>1</v>
      </c>
      <c r="L7" s="110">
        <f t="shared" si="1"/>
        <v>4776</v>
      </c>
      <c r="M7" s="124">
        <f t="shared" si="2"/>
        <v>9</v>
      </c>
      <c r="N7" s="124">
        <v>3689</v>
      </c>
      <c r="O7" s="123">
        <v>0</v>
      </c>
      <c r="P7" s="123">
        <v>0</v>
      </c>
      <c r="Q7" s="123">
        <v>4494</v>
      </c>
      <c r="R7" s="154">
        <f t="shared" si="0"/>
        <v>106.27503337783712</v>
      </c>
    </row>
    <row r="8" spans="1:18" ht="34.5" customHeight="1" x14ac:dyDescent="0.15">
      <c r="A8" s="504" t="s">
        <v>116</v>
      </c>
      <c r="B8" s="456"/>
      <c r="C8" s="456"/>
      <c r="D8" s="136">
        <v>18</v>
      </c>
      <c r="E8" s="136">
        <v>27</v>
      </c>
      <c r="F8" s="123">
        <v>350</v>
      </c>
      <c r="G8" s="123">
        <v>32</v>
      </c>
      <c r="H8" s="123">
        <v>245</v>
      </c>
      <c r="I8" s="123">
        <v>10</v>
      </c>
      <c r="J8" s="123">
        <v>84</v>
      </c>
      <c r="K8" s="123">
        <v>1</v>
      </c>
      <c r="L8" s="110">
        <f t="shared" si="1"/>
        <v>711</v>
      </c>
      <c r="M8" s="124">
        <f t="shared" si="2"/>
        <v>11</v>
      </c>
      <c r="N8" s="124">
        <v>623</v>
      </c>
      <c r="O8" s="123">
        <v>88</v>
      </c>
      <c r="P8" s="123">
        <v>351</v>
      </c>
      <c r="Q8" s="123">
        <v>848</v>
      </c>
      <c r="R8" s="154">
        <f t="shared" si="0"/>
        <v>83.844339622641513</v>
      </c>
    </row>
    <row r="9" spans="1:18" ht="34.5" customHeight="1" x14ac:dyDescent="0.15">
      <c r="A9" s="455" t="s">
        <v>134</v>
      </c>
      <c r="B9" s="456"/>
      <c r="C9" s="456"/>
      <c r="D9" s="136">
        <v>27</v>
      </c>
      <c r="E9" s="136">
        <v>29</v>
      </c>
      <c r="F9" s="123">
        <v>1022</v>
      </c>
      <c r="G9" s="123">
        <v>101</v>
      </c>
      <c r="H9" s="123">
        <v>3509</v>
      </c>
      <c r="I9" s="123">
        <v>25</v>
      </c>
      <c r="J9" s="123">
        <v>742</v>
      </c>
      <c r="K9" s="123">
        <v>22</v>
      </c>
      <c r="L9" s="110">
        <f t="shared" si="1"/>
        <v>5374</v>
      </c>
      <c r="M9" s="124">
        <f t="shared" si="2"/>
        <v>47</v>
      </c>
      <c r="N9" s="124">
        <v>5202</v>
      </c>
      <c r="O9" s="123">
        <v>172</v>
      </c>
      <c r="P9" s="123">
        <v>1299</v>
      </c>
      <c r="Q9" s="123">
        <v>5018</v>
      </c>
      <c r="R9" s="154">
        <f t="shared" si="0"/>
        <v>107.09445994420088</v>
      </c>
    </row>
    <row r="10" spans="1:18" ht="34.5" customHeight="1" x14ac:dyDescent="0.15">
      <c r="A10" s="455" t="s">
        <v>200</v>
      </c>
      <c r="B10" s="456"/>
      <c r="C10" s="456"/>
      <c r="D10" s="136">
        <v>18</v>
      </c>
      <c r="E10" s="136">
        <v>27</v>
      </c>
      <c r="F10" s="123">
        <v>308</v>
      </c>
      <c r="G10" s="123">
        <v>40</v>
      </c>
      <c r="H10" s="123">
        <v>1891</v>
      </c>
      <c r="I10" s="123">
        <v>54</v>
      </c>
      <c r="J10" s="123">
        <v>320</v>
      </c>
      <c r="K10" s="123">
        <v>30</v>
      </c>
      <c r="L10" s="110">
        <f t="shared" si="1"/>
        <v>2559</v>
      </c>
      <c r="M10" s="124">
        <f>SUM(I10+K10)</f>
        <v>84</v>
      </c>
      <c r="N10" s="124">
        <v>2559</v>
      </c>
      <c r="O10" s="123">
        <v>0</v>
      </c>
      <c r="P10" s="123">
        <v>606</v>
      </c>
      <c r="Q10" s="123">
        <v>2284</v>
      </c>
      <c r="R10" s="154">
        <f>L10/Q10*100</f>
        <v>112.04028021015762</v>
      </c>
    </row>
    <row r="11" spans="1:18" ht="34.5" customHeight="1" x14ac:dyDescent="0.15">
      <c r="A11" s="455" t="s">
        <v>9</v>
      </c>
      <c r="B11" s="456"/>
      <c r="C11" s="456"/>
      <c r="D11" s="136">
        <v>18</v>
      </c>
      <c r="E11" s="136">
        <v>28</v>
      </c>
      <c r="F11" s="123">
        <v>360</v>
      </c>
      <c r="G11" s="123">
        <v>69</v>
      </c>
      <c r="H11" s="123">
        <v>2775</v>
      </c>
      <c r="I11" s="123">
        <v>0</v>
      </c>
      <c r="J11" s="123">
        <v>623</v>
      </c>
      <c r="K11" s="123">
        <v>0</v>
      </c>
      <c r="L11" s="110">
        <f t="shared" si="1"/>
        <v>3827</v>
      </c>
      <c r="M11" s="124">
        <f t="shared" si="2"/>
        <v>0</v>
      </c>
      <c r="N11" s="124">
        <v>3827</v>
      </c>
      <c r="O11" s="123">
        <v>0</v>
      </c>
      <c r="P11" s="123">
        <v>1056</v>
      </c>
      <c r="Q11" s="123">
        <v>3411</v>
      </c>
      <c r="R11" s="154">
        <f t="shared" si="0"/>
        <v>112.19583699794782</v>
      </c>
    </row>
    <row r="12" spans="1:18" ht="34.5" customHeight="1" x14ac:dyDescent="0.15">
      <c r="A12" s="455" t="s">
        <v>10</v>
      </c>
      <c r="B12" s="456"/>
      <c r="C12" s="456"/>
      <c r="D12" s="136">
        <v>36</v>
      </c>
      <c r="E12" s="136">
        <v>28</v>
      </c>
      <c r="F12" s="123">
        <v>802</v>
      </c>
      <c r="G12" s="123">
        <v>124</v>
      </c>
      <c r="H12" s="123">
        <v>895</v>
      </c>
      <c r="I12" s="123">
        <v>2</v>
      </c>
      <c r="J12" s="123">
        <v>190</v>
      </c>
      <c r="K12" s="123">
        <v>0</v>
      </c>
      <c r="L12" s="110">
        <f t="shared" si="1"/>
        <v>2011</v>
      </c>
      <c r="M12" s="124">
        <f t="shared" si="2"/>
        <v>2</v>
      </c>
      <c r="N12" s="124">
        <v>2011</v>
      </c>
      <c r="O12" s="123">
        <v>0</v>
      </c>
      <c r="P12" s="123">
        <v>582</v>
      </c>
      <c r="Q12" s="123">
        <v>2062</v>
      </c>
      <c r="R12" s="154">
        <f t="shared" si="0"/>
        <v>97.526673132880703</v>
      </c>
    </row>
    <row r="13" spans="1:18" ht="34.5" customHeight="1" x14ac:dyDescent="0.15">
      <c r="A13" s="455" t="s">
        <v>11</v>
      </c>
      <c r="B13" s="456"/>
      <c r="C13" s="456"/>
      <c r="D13" s="136">
        <v>36</v>
      </c>
      <c r="E13" s="136">
        <v>30</v>
      </c>
      <c r="F13" s="123">
        <v>0</v>
      </c>
      <c r="G13" s="123">
        <v>0</v>
      </c>
      <c r="H13" s="123">
        <v>3751</v>
      </c>
      <c r="I13" s="123">
        <v>173</v>
      </c>
      <c r="J13" s="123">
        <v>762</v>
      </c>
      <c r="K13" s="123">
        <v>65</v>
      </c>
      <c r="L13" s="110">
        <f t="shared" si="1"/>
        <v>4513</v>
      </c>
      <c r="M13" s="124">
        <f t="shared" si="2"/>
        <v>238</v>
      </c>
      <c r="N13" s="124">
        <v>1939</v>
      </c>
      <c r="O13" s="123">
        <v>73</v>
      </c>
      <c r="P13" s="123">
        <v>412</v>
      </c>
      <c r="Q13" s="123">
        <v>4186</v>
      </c>
      <c r="R13" s="154">
        <f t="shared" si="0"/>
        <v>107.81175346392737</v>
      </c>
    </row>
    <row r="14" spans="1:18" ht="34.5" customHeight="1" x14ac:dyDescent="0.15">
      <c r="A14" s="455" t="s">
        <v>87</v>
      </c>
      <c r="B14" s="456"/>
      <c r="C14" s="456"/>
      <c r="D14" s="136">
        <v>36</v>
      </c>
      <c r="E14" s="136">
        <v>28</v>
      </c>
      <c r="F14" s="123">
        <v>1666</v>
      </c>
      <c r="G14" s="123">
        <v>179</v>
      </c>
      <c r="H14" s="123">
        <v>3432</v>
      </c>
      <c r="I14" s="123">
        <v>6</v>
      </c>
      <c r="J14" s="123">
        <v>762</v>
      </c>
      <c r="K14" s="123">
        <v>4</v>
      </c>
      <c r="L14" s="110">
        <f t="shared" si="1"/>
        <v>6039</v>
      </c>
      <c r="M14" s="124">
        <f t="shared" si="2"/>
        <v>10</v>
      </c>
      <c r="N14" s="124">
        <v>5932</v>
      </c>
      <c r="O14" s="123">
        <v>22</v>
      </c>
      <c r="P14" s="123">
        <v>1989</v>
      </c>
      <c r="Q14" s="123">
        <v>5617</v>
      </c>
      <c r="R14" s="154">
        <f t="shared" si="0"/>
        <v>107.51290724586077</v>
      </c>
    </row>
    <row r="15" spans="1:18" ht="34.5" customHeight="1" x14ac:dyDescent="0.15">
      <c r="A15" s="504" t="s">
        <v>57</v>
      </c>
      <c r="B15" s="456"/>
      <c r="C15" s="456"/>
      <c r="D15" s="136">
        <v>18</v>
      </c>
      <c r="E15" s="136">
        <v>28</v>
      </c>
      <c r="F15" s="123">
        <v>276</v>
      </c>
      <c r="G15" s="123">
        <v>40</v>
      </c>
      <c r="H15" s="123">
        <v>2373</v>
      </c>
      <c r="I15" s="123">
        <v>0</v>
      </c>
      <c r="J15" s="123">
        <v>502</v>
      </c>
      <c r="K15" s="123">
        <v>0</v>
      </c>
      <c r="L15" s="110">
        <f t="shared" si="1"/>
        <v>3191</v>
      </c>
      <c r="M15" s="124">
        <f t="shared" si="2"/>
        <v>0</v>
      </c>
      <c r="N15" s="124">
        <v>3087</v>
      </c>
      <c r="O15" s="123">
        <v>40</v>
      </c>
      <c r="P15" s="123">
        <v>753</v>
      </c>
      <c r="Q15" s="123">
        <v>3183</v>
      </c>
      <c r="R15" s="154">
        <f t="shared" si="0"/>
        <v>100.25133521834748</v>
      </c>
    </row>
    <row r="16" spans="1:18" ht="34.5" customHeight="1" x14ac:dyDescent="0.15">
      <c r="A16" s="504" t="s">
        <v>58</v>
      </c>
      <c r="B16" s="456"/>
      <c r="C16" s="456"/>
      <c r="D16" s="136">
        <v>18</v>
      </c>
      <c r="E16" s="136">
        <v>26</v>
      </c>
      <c r="F16" s="123">
        <v>238</v>
      </c>
      <c r="G16" s="123">
        <v>40</v>
      </c>
      <c r="H16" s="123">
        <v>1059</v>
      </c>
      <c r="I16" s="123">
        <v>34</v>
      </c>
      <c r="J16" s="123">
        <v>156</v>
      </c>
      <c r="K16" s="123">
        <v>11</v>
      </c>
      <c r="L16" s="110">
        <f t="shared" si="1"/>
        <v>1493</v>
      </c>
      <c r="M16" s="124">
        <f t="shared" si="2"/>
        <v>45</v>
      </c>
      <c r="N16" s="124">
        <v>0</v>
      </c>
      <c r="O16" s="123">
        <v>0</v>
      </c>
      <c r="P16" s="123">
        <v>220</v>
      </c>
      <c r="Q16" s="123">
        <v>1083</v>
      </c>
      <c r="R16" s="154">
        <f t="shared" si="0"/>
        <v>137.85780240073868</v>
      </c>
    </row>
    <row r="17" spans="1:18" ht="34.5" customHeight="1" x14ac:dyDescent="0.15">
      <c r="A17" s="504" t="s">
        <v>86</v>
      </c>
      <c r="B17" s="456"/>
      <c r="C17" s="456"/>
      <c r="D17" s="136">
        <v>18</v>
      </c>
      <c r="E17" s="136">
        <v>28</v>
      </c>
      <c r="F17" s="123">
        <v>23</v>
      </c>
      <c r="G17" s="123">
        <v>13</v>
      </c>
      <c r="H17" s="123">
        <v>2319</v>
      </c>
      <c r="I17" s="123">
        <v>7</v>
      </c>
      <c r="J17" s="123">
        <v>622</v>
      </c>
      <c r="K17" s="123">
        <v>4</v>
      </c>
      <c r="L17" s="110">
        <f t="shared" si="1"/>
        <v>2977</v>
      </c>
      <c r="M17" s="124">
        <f t="shared" si="2"/>
        <v>11</v>
      </c>
      <c r="N17" s="124">
        <v>2871</v>
      </c>
      <c r="O17" s="123">
        <v>82</v>
      </c>
      <c r="P17" s="123">
        <v>1104</v>
      </c>
      <c r="Q17" s="123">
        <v>2818</v>
      </c>
      <c r="R17" s="154">
        <f>L17/Q17*100</f>
        <v>105.64229950319375</v>
      </c>
    </row>
    <row r="18" spans="1:18" ht="34.5" customHeight="1" x14ac:dyDescent="0.15">
      <c r="A18" s="455" t="s">
        <v>131</v>
      </c>
      <c r="B18" s="456"/>
      <c r="C18" s="456"/>
      <c r="D18" s="136">
        <v>18</v>
      </c>
      <c r="E18" s="136">
        <v>30</v>
      </c>
      <c r="F18" s="123">
        <v>452</v>
      </c>
      <c r="G18" s="123">
        <v>122</v>
      </c>
      <c r="H18" s="123">
        <v>1160</v>
      </c>
      <c r="I18" s="123">
        <v>13</v>
      </c>
      <c r="J18" s="123">
        <v>399</v>
      </c>
      <c r="K18" s="123"/>
      <c r="L18" s="110">
        <f t="shared" si="1"/>
        <v>2133</v>
      </c>
      <c r="M18" s="124">
        <f t="shared" si="2"/>
        <v>13</v>
      </c>
      <c r="N18" s="124">
        <v>1905</v>
      </c>
      <c r="O18" s="123">
        <v>132</v>
      </c>
      <c r="P18" s="123">
        <v>538</v>
      </c>
      <c r="Q18" s="123">
        <v>2203</v>
      </c>
      <c r="R18" s="154">
        <f t="shared" si="0"/>
        <v>96.822514752610076</v>
      </c>
    </row>
    <row r="19" spans="1:18" ht="34.5" customHeight="1" x14ac:dyDescent="0.15">
      <c r="A19" s="455" t="s">
        <v>12</v>
      </c>
      <c r="B19" s="456"/>
      <c r="C19" s="456"/>
      <c r="D19" s="136">
        <v>18</v>
      </c>
      <c r="E19" s="136">
        <v>28</v>
      </c>
      <c r="F19" s="123">
        <v>894</v>
      </c>
      <c r="G19" s="123">
        <v>70</v>
      </c>
      <c r="H19" s="123">
        <v>1562</v>
      </c>
      <c r="I19" s="123">
        <v>0</v>
      </c>
      <c r="J19" s="123">
        <v>335</v>
      </c>
      <c r="K19" s="123">
        <v>0</v>
      </c>
      <c r="L19" s="110">
        <f t="shared" si="1"/>
        <v>2861</v>
      </c>
      <c r="M19" s="124">
        <f t="shared" si="2"/>
        <v>0</v>
      </c>
      <c r="N19" s="124">
        <v>2132</v>
      </c>
      <c r="O19" s="123">
        <v>98</v>
      </c>
      <c r="P19" s="123">
        <v>631</v>
      </c>
      <c r="Q19" s="123">
        <v>2401</v>
      </c>
      <c r="R19" s="154">
        <f t="shared" si="0"/>
        <v>119.15868388171596</v>
      </c>
    </row>
    <row r="20" spans="1:18" ht="34.5" customHeight="1" x14ac:dyDescent="0.15">
      <c r="A20" s="504" t="s">
        <v>202</v>
      </c>
      <c r="B20" s="562"/>
      <c r="C20" s="563"/>
      <c r="D20" s="136">
        <v>36</v>
      </c>
      <c r="E20" s="136">
        <v>29</v>
      </c>
      <c r="F20" s="123">
        <v>847</v>
      </c>
      <c r="G20" s="123">
        <v>137</v>
      </c>
      <c r="H20" s="123">
        <v>5528</v>
      </c>
      <c r="I20" s="123">
        <v>5</v>
      </c>
      <c r="J20" s="123">
        <v>985</v>
      </c>
      <c r="K20" s="123">
        <v>2</v>
      </c>
      <c r="L20" s="110">
        <f t="shared" si="1"/>
        <v>7497</v>
      </c>
      <c r="M20" s="124">
        <f>SUM(I20+K20)</f>
        <v>7</v>
      </c>
      <c r="N20" s="124">
        <v>7443</v>
      </c>
      <c r="O20" s="123">
        <v>22</v>
      </c>
      <c r="P20" s="123">
        <v>2088</v>
      </c>
      <c r="Q20" s="123">
        <v>6566</v>
      </c>
      <c r="R20" s="154">
        <f>L20/Q20*100</f>
        <v>114.17910447761194</v>
      </c>
    </row>
    <row r="21" spans="1:18" ht="34.5" customHeight="1" x14ac:dyDescent="0.15">
      <c r="A21" s="455" t="s">
        <v>13</v>
      </c>
      <c r="B21" s="456"/>
      <c r="C21" s="456"/>
      <c r="D21" s="136">
        <v>18</v>
      </c>
      <c r="E21" s="136">
        <v>28</v>
      </c>
      <c r="F21" s="123">
        <v>112</v>
      </c>
      <c r="G21" s="123">
        <v>0</v>
      </c>
      <c r="H21" s="123">
        <v>1623</v>
      </c>
      <c r="I21" s="123">
        <v>11</v>
      </c>
      <c r="J21" s="123">
        <v>325</v>
      </c>
      <c r="K21" s="123">
        <v>6</v>
      </c>
      <c r="L21" s="110">
        <f t="shared" si="1"/>
        <v>2060</v>
      </c>
      <c r="M21" s="124">
        <f t="shared" si="2"/>
        <v>17</v>
      </c>
      <c r="N21" s="124">
        <v>1692</v>
      </c>
      <c r="O21" s="123">
        <v>0</v>
      </c>
      <c r="P21" s="123">
        <v>347</v>
      </c>
      <c r="Q21" s="123">
        <v>1901</v>
      </c>
      <c r="R21" s="154">
        <f t="shared" si="0"/>
        <v>108.36401893740137</v>
      </c>
    </row>
    <row r="22" spans="1:18" ht="34.5" customHeight="1" x14ac:dyDescent="0.15">
      <c r="A22" s="455" t="s">
        <v>166</v>
      </c>
      <c r="B22" s="456"/>
      <c r="C22" s="456"/>
      <c r="D22" s="136">
        <v>18</v>
      </c>
      <c r="E22" s="136">
        <v>30</v>
      </c>
      <c r="F22" s="123">
        <v>0</v>
      </c>
      <c r="G22" s="123">
        <v>0</v>
      </c>
      <c r="H22" s="123">
        <v>1942</v>
      </c>
      <c r="I22" s="123">
        <v>0</v>
      </c>
      <c r="J22" s="123">
        <v>555</v>
      </c>
      <c r="K22" s="123">
        <v>0</v>
      </c>
      <c r="L22" s="110">
        <f t="shared" si="1"/>
        <v>2497</v>
      </c>
      <c r="M22" s="124">
        <f t="shared" si="2"/>
        <v>0</v>
      </c>
      <c r="N22" s="124">
        <v>2407</v>
      </c>
      <c r="O22" s="123">
        <v>90</v>
      </c>
      <c r="P22" s="123">
        <v>581</v>
      </c>
      <c r="Q22" s="123">
        <v>2274</v>
      </c>
      <c r="R22" s="154">
        <f t="shared" si="0"/>
        <v>109.80650835532101</v>
      </c>
    </row>
    <row r="23" spans="1:18" ht="34.5" customHeight="1" x14ac:dyDescent="0.15">
      <c r="A23" s="504" t="s">
        <v>211</v>
      </c>
      <c r="B23" s="456"/>
      <c r="C23" s="456"/>
      <c r="D23" s="136">
        <v>27</v>
      </c>
      <c r="E23" s="136">
        <v>28</v>
      </c>
      <c r="F23" s="123">
        <v>967</v>
      </c>
      <c r="G23" s="123">
        <v>218</v>
      </c>
      <c r="H23" s="123">
        <v>3527</v>
      </c>
      <c r="I23" s="123">
        <v>0</v>
      </c>
      <c r="J23" s="123">
        <v>712</v>
      </c>
      <c r="K23" s="123">
        <v>0</v>
      </c>
      <c r="L23" s="110">
        <f t="shared" si="1"/>
        <v>5424</v>
      </c>
      <c r="M23" s="124">
        <f>SUM(I23+K23)</f>
        <v>0</v>
      </c>
      <c r="N23" s="124">
        <v>5014</v>
      </c>
      <c r="O23" s="123">
        <v>410</v>
      </c>
      <c r="P23" s="123">
        <v>1097</v>
      </c>
      <c r="Q23" s="123">
        <v>4911</v>
      </c>
      <c r="R23" s="154">
        <f>L23/Q23*100</f>
        <v>110.44593769089799</v>
      </c>
    </row>
    <row r="24" spans="1:18" ht="34.5" customHeight="1" x14ac:dyDescent="0.15">
      <c r="A24" s="455" t="s">
        <v>55</v>
      </c>
      <c r="B24" s="456"/>
      <c r="C24" s="456"/>
      <c r="D24" s="136">
        <v>18</v>
      </c>
      <c r="E24" s="136">
        <v>29</v>
      </c>
      <c r="F24" s="123">
        <v>1194</v>
      </c>
      <c r="G24" s="123">
        <v>234</v>
      </c>
      <c r="H24" s="123">
        <v>1334</v>
      </c>
      <c r="I24" s="123">
        <v>0</v>
      </c>
      <c r="J24" s="123">
        <v>304</v>
      </c>
      <c r="K24" s="123">
        <v>0</v>
      </c>
      <c r="L24" s="110">
        <f t="shared" si="1"/>
        <v>3066</v>
      </c>
      <c r="M24" s="124">
        <f t="shared" si="2"/>
        <v>0</v>
      </c>
      <c r="N24" s="124">
        <v>2926</v>
      </c>
      <c r="O24" s="123">
        <v>0</v>
      </c>
      <c r="P24" s="123">
        <v>860</v>
      </c>
      <c r="Q24" s="123">
        <v>2779</v>
      </c>
      <c r="R24" s="154">
        <f t="shared" si="0"/>
        <v>110.32745591939546</v>
      </c>
    </row>
    <row r="25" spans="1:18" ht="34.5" customHeight="1" x14ac:dyDescent="0.15">
      <c r="A25" s="504" t="s">
        <v>271</v>
      </c>
      <c r="B25" s="456"/>
      <c r="C25" s="456"/>
      <c r="D25" s="136">
        <v>18</v>
      </c>
      <c r="E25" s="196">
        <v>29</v>
      </c>
      <c r="F25" s="127">
        <v>395</v>
      </c>
      <c r="G25" s="127">
        <v>89</v>
      </c>
      <c r="H25" s="127">
        <v>1507</v>
      </c>
      <c r="I25" s="127">
        <v>0</v>
      </c>
      <c r="J25" s="127">
        <v>453</v>
      </c>
      <c r="K25" s="127">
        <v>0</v>
      </c>
      <c r="L25" s="110">
        <f t="shared" si="1"/>
        <v>2444</v>
      </c>
      <c r="M25" s="124">
        <f>SUM(I25+K25)</f>
        <v>0</v>
      </c>
      <c r="N25" s="124">
        <v>2402</v>
      </c>
      <c r="O25" s="127">
        <v>42</v>
      </c>
      <c r="P25" s="127">
        <v>412</v>
      </c>
      <c r="Q25" s="123">
        <v>2303</v>
      </c>
      <c r="R25" s="154">
        <f>L25/Q25*100</f>
        <v>106.12244897959184</v>
      </c>
    </row>
    <row r="26" spans="1:18" ht="34.5" customHeight="1" x14ac:dyDescent="0.15">
      <c r="A26" s="504" t="s">
        <v>119</v>
      </c>
      <c r="B26" s="456"/>
      <c r="C26" s="456"/>
      <c r="D26" s="136">
        <v>18</v>
      </c>
      <c r="E26" s="136">
        <v>27</v>
      </c>
      <c r="F26" s="123">
        <v>351</v>
      </c>
      <c r="G26" s="123">
        <v>64</v>
      </c>
      <c r="H26" s="123">
        <v>1277</v>
      </c>
      <c r="I26" s="123">
        <v>16</v>
      </c>
      <c r="J26" s="123">
        <v>342</v>
      </c>
      <c r="K26" s="123">
        <v>4</v>
      </c>
      <c r="L26" s="110">
        <f t="shared" si="1"/>
        <v>2034</v>
      </c>
      <c r="M26" s="124">
        <f t="shared" si="2"/>
        <v>20</v>
      </c>
      <c r="N26" s="124">
        <v>2006</v>
      </c>
      <c r="O26" s="123">
        <v>28</v>
      </c>
      <c r="P26" s="123">
        <v>721</v>
      </c>
      <c r="Q26" s="123">
        <v>2116</v>
      </c>
      <c r="R26" s="154">
        <f t="shared" si="0"/>
        <v>96.124763705103959</v>
      </c>
    </row>
    <row r="27" spans="1:18" ht="34.5" customHeight="1" x14ac:dyDescent="0.15">
      <c r="A27" s="521" t="s">
        <v>282</v>
      </c>
      <c r="B27" s="495"/>
      <c r="C27" s="496"/>
      <c r="D27" s="137">
        <f t="shared" ref="D27:Q27" si="3">SUM(D5:D26)</f>
        <v>495</v>
      </c>
      <c r="E27" s="137">
        <f t="shared" si="3"/>
        <v>623</v>
      </c>
      <c r="F27" s="163">
        <f t="shared" si="3"/>
        <v>11985</v>
      </c>
      <c r="G27" s="163">
        <f t="shared" si="3"/>
        <v>1875</v>
      </c>
      <c r="H27" s="163">
        <f t="shared" si="3"/>
        <v>47225</v>
      </c>
      <c r="I27" s="163">
        <f t="shared" si="3"/>
        <v>379</v>
      </c>
      <c r="J27" s="163">
        <f t="shared" si="3"/>
        <v>10430</v>
      </c>
      <c r="K27" s="163">
        <f t="shared" si="3"/>
        <v>158</v>
      </c>
      <c r="L27" s="163">
        <f t="shared" si="3"/>
        <v>71515</v>
      </c>
      <c r="M27" s="163">
        <f t="shared" si="3"/>
        <v>537</v>
      </c>
      <c r="N27" s="163">
        <f t="shared" si="3"/>
        <v>63556</v>
      </c>
      <c r="O27" s="128">
        <f t="shared" si="3"/>
        <v>1438</v>
      </c>
      <c r="P27" s="128">
        <f t="shared" si="3"/>
        <v>16940</v>
      </c>
      <c r="Q27" s="163">
        <f t="shared" si="3"/>
        <v>66351</v>
      </c>
      <c r="R27" s="293">
        <f>L27/Q27*100</f>
        <v>107.78285180328857</v>
      </c>
    </row>
    <row r="28" spans="1:18" s="2" customFormat="1" ht="34.5" customHeight="1" x14ac:dyDescent="0.15">
      <c r="A28" s="509" t="s">
        <v>15</v>
      </c>
      <c r="B28" s="468"/>
      <c r="C28" s="501"/>
      <c r="D28" s="58"/>
      <c r="E28" s="58"/>
      <c r="F28" s="119">
        <f>F27/L27*100</f>
        <v>16.758721946444801</v>
      </c>
      <c r="G28" s="119">
        <f>G27/L27*100</f>
        <v>2.6218275886177724</v>
      </c>
      <c r="H28" s="119">
        <f>H27/L27*100</f>
        <v>66.035097531986295</v>
      </c>
      <c r="I28" s="119">
        <f>I27/L27*100</f>
        <v>0.52995874991260583</v>
      </c>
      <c r="J28" s="119">
        <f>J27/L27*100</f>
        <v>14.584352932951127</v>
      </c>
      <c r="K28" s="119">
        <f>K27/L27*100</f>
        <v>0.22093267146752427</v>
      </c>
      <c r="L28" s="135"/>
      <c r="M28" s="185"/>
      <c r="N28" s="185"/>
      <c r="O28" s="117"/>
      <c r="P28" s="117"/>
      <c r="Q28" s="135"/>
      <c r="R28" s="205"/>
    </row>
    <row r="29" spans="1:18" ht="34.5" customHeight="1" x14ac:dyDescent="0.15">
      <c r="A29" s="487" t="s">
        <v>16</v>
      </c>
      <c r="B29" s="488"/>
      <c r="C29" s="489"/>
      <c r="D29" s="58"/>
      <c r="E29" s="58"/>
      <c r="F29" s="119">
        <f>F27/22</f>
        <v>544.77272727272725</v>
      </c>
      <c r="G29" s="119">
        <f t="shared" ref="G29:P29" si="4">G27/22</f>
        <v>85.227272727272734</v>
      </c>
      <c r="H29" s="119">
        <f t="shared" si="4"/>
        <v>2146.590909090909</v>
      </c>
      <c r="I29" s="119">
        <f t="shared" si="4"/>
        <v>17.227272727272727</v>
      </c>
      <c r="J29" s="119">
        <f t="shared" si="4"/>
        <v>474.09090909090907</v>
      </c>
      <c r="K29" s="119">
        <f t="shared" si="4"/>
        <v>7.1818181818181817</v>
      </c>
      <c r="L29" s="119">
        <f t="shared" si="4"/>
        <v>3250.681818181818</v>
      </c>
      <c r="M29" s="119">
        <f t="shared" si="4"/>
        <v>24.40909090909091</v>
      </c>
      <c r="N29" s="119">
        <f t="shared" si="4"/>
        <v>2888.909090909091</v>
      </c>
      <c r="O29" s="119">
        <f t="shared" si="4"/>
        <v>65.36363636363636</v>
      </c>
      <c r="P29" s="119">
        <f t="shared" si="4"/>
        <v>770</v>
      </c>
      <c r="Q29" s="119"/>
      <c r="R29" s="206"/>
    </row>
    <row r="30" spans="1:18" ht="34.5" customHeight="1" x14ac:dyDescent="0.15">
      <c r="A30" s="487" t="s">
        <v>17</v>
      </c>
      <c r="B30" s="488"/>
      <c r="C30" s="489"/>
      <c r="D30" s="58"/>
      <c r="E30" s="58"/>
      <c r="F30" s="117">
        <f t="shared" ref="F30:P30" si="5">F27/$D$27*18</f>
        <v>435.81818181818181</v>
      </c>
      <c r="G30" s="117">
        <f t="shared" si="5"/>
        <v>68.181818181818187</v>
      </c>
      <c r="H30" s="117">
        <f t="shared" si="5"/>
        <v>1717.2727272727273</v>
      </c>
      <c r="I30" s="117">
        <f t="shared" si="5"/>
        <v>13.781818181818183</v>
      </c>
      <c r="J30" s="117">
        <f t="shared" si="5"/>
        <v>379.27272727272725</v>
      </c>
      <c r="K30" s="117">
        <f t="shared" si="5"/>
        <v>5.7454545454545451</v>
      </c>
      <c r="L30" s="117">
        <f t="shared" si="5"/>
        <v>2600.545454545455</v>
      </c>
      <c r="M30" s="117">
        <f t="shared" si="5"/>
        <v>19.527272727272731</v>
      </c>
      <c r="N30" s="117">
        <f t="shared" si="5"/>
        <v>2311.1272727272726</v>
      </c>
      <c r="O30" s="117">
        <f t="shared" si="5"/>
        <v>52.290909090909089</v>
      </c>
      <c r="P30" s="117">
        <f t="shared" si="5"/>
        <v>616</v>
      </c>
      <c r="Q30" s="117"/>
      <c r="R30" s="200"/>
    </row>
    <row r="31" spans="1:18" ht="34.5" customHeight="1" x14ac:dyDescent="0.15">
      <c r="A31" s="487" t="s">
        <v>18</v>
      </c>
      <c r="B31" s="488"/>
      <c r="C31" s="489"/>
      <c r="D31" s="341">
        <v>495</v>
      </c>
      <c r="E31" s="341">
        <v>627</v>
      </c>
      <c r="F31" s="339">
        <v>11676</v>
      </c>
      <c r="G31" s="339">
        <v>1816</v>
      </c>
      <c r="H31" s="339">
        <v>43177</v>
      </c>
      <c r="I31" s="340">
        <v>318</v>
      </c>
      <c r="J31" s="339">
        <v>9682</v>
      </c>
      <c r="K31" s="340">
        <v>109</v>
      </c>
      <c r="L31" s="300">
        <f>SUM(F31+G31+H31+J31)</f>
        <v>66351</v>
      </c>
      <c r="M31" s="300">
        <f>SUM(I31+K31)</f>
        <v>427</v>
      </c>
      <c r="N31" s="301">
        <v>59728</v>
      </c>
      <c r="O31" s="339">
        <v>1303</v>
      </c>
      <c r="P31" s="339">
        <v>18022</v>
      </c>
      <c r="Q31" s="133" t="s">
        <v>78</v>
      </c>
      <c r="R31" s="201"/>
    </row>
    <row r="32" spans="1:18" ht="34.5" customHeight="1" x14ac:dyDescent="0.15">
      <c r="A32" s="557" t="s">
        <v>72</v>
      </c>
      <c r="B32" s="557"/>
      <c r="C32" s="557"/>
      <c r="D32" s="557"/>
      <c r="E32" s="557"/>
      <c r="F32" s="557"/>
      <c r="G32" s="557"/>
      <c r="H32" s="557"/>
      <c r="I32" s="557"/>
      <c r="J32" s="557"/>
      <c r="K32" s="557"/>
      <c r="L32" s="557"/>
      <c r="M32" s="557"/>
      <c r="N32" s="557"/>
      <c r="O32" s="557"/>
      <c r="P32" s="557"/>
      <c r="Q32" s="557"/>
      <c r="R32" s="557"/>
    </row>
    <row r="33" spans="1:18" ht="39.75" customHeight="1" x14ac:dyDescent="0.15">
      <c r="A33" s="505" t="s">
        <v>317</v>
      </c>
      <c r="B33" s="505"/>
      <c r="C33" s="505"/>
      <c r="D33" s="505"/>
      <c r="E33" s="505"/>
      <c r="F33" s="505"/>
      <c r="G33" s="505"/>
      <c r="H33" s="505"/>
      <c r="I33" s="505"/>
      <c r="J33" s="505"/>
      <c r="K33" s="505"/>
      <c r="L33" s="505"/>
      <c r="M33" s="505"/>
      <c r="N33" s="505"/>
      <c r="O33" s="505"/>
      <c r="P33" s="505"/>
      <c r="Q33" s="505"/>
      <c r="R33" s="74" t="s">
        <v>77</v>
      </c>
    </row>
    <row r="34" spans="1:18" ht="39.75" customHeight="1" x14ac:dyDescent="0.15">
      <c r="A34" s="17"/>
      <c r="B34" s="12"/>
      <c r="C34" s="30" t="s">
        <v>50</v>
      </c>
      <c r="D34" s="506" t="s">
        <v>82</v>
      </c>
      <c r="E34" s="506" t="s">
        <v>53</v>
      </c>
      <c r="F34" s="512" t="s">
        <v>106</v>
      </c>
      <c r="G34" s="513"/>
      <c r="H34" s="513"/>
      <c r="I34" s="513"/>
      <c r="J34" s="513"/>
      <c r="K34" s="513"/>
      <c r="L34" s="513"/>
      <c r="M34" s="513"/>
      <c r="N34" s="513"/>
      <c r="O34" s="513"/>
      <c r="P34" s="513"/>
      <c r="Q34" s="513"/>
      <c r="R34" s="514"/>
    </row>
    <row r="35" spans="1:18" ht="39.75" customHeight="1" x14ac:dyDescent="0.15">
      <c r="A35" s="18"/>
      <c r="B35" s="13"/>
      <c r="C35" s="13"/>
      <c r="D35" s="507"/>
      <c r="E35" s="507"/>
      <c r="F35" s="502" t="s">
        <v>0</v>
      </c>
      <c r="G35" s="481"/>
      <c r="H35" s="502" t="s">
        <v>1</v>
      </c>
      <c r="I35" s="503"/>
      <c r="J35" s="503"/>
      <c r="K35" s="481"/>
      <c r="L35" s="37"/>
      <c r="M35" s="510" t="s">
        <v>164</v>
      </c>
      <c r="N35" s="485" t="s">
        <v>170</v>
      </c>
      <c r="O35" s="485" t="s">
        <v>148</v>
      </c>
      <c r="P35" s="485" t="s">
        <v>149</v>
      </c>
      <c r="Q35" s="8"/>
      <c r="R35" s="39"/>
    </row>
    <row r="36" spans="1:18" ht="39.75" customHeight="1" x14ac:dyDescent="0.15">
      <c r="A36" s="26" t="s">
        <v>56</v>
      </c>
      <c r="B36" s="14"/>
      <c r="C36" s="14"/>
      <c r="D36" s="508"/>
      <c r="E36" s="508"/>
      <c r="F36" s="38" t="s">
        <v>2</v>
      </c>
      <c r="G36" s="38" t="s">
        <v>3</v>
      </c>
      <c r="H36" s="38" t="s">
        <v>2</v>
      </c>
      <c r="I36" s="151" t="s">
        <v>164</v>
      </c>
      <c r="J36" s="38" t="s">
        <v>3</v>
      </c>
      <c r="K36" s="151" t="s">
        <v>164</v>
      </c>
      <c r="L36" s="62" t="s">
        <v>4</v>
      </c>
      <c r="M36" s="511"/>
      <c r="N36" s="515"/>
      <c r="O36" s="515"/>
      <c r="P36" s="515"/>
      <c r="Q36" s="15" t="s">
        <v>5</v>
      </c>
      <c r="R36" s="28" t="s">
        <v>6</v>
      </c>
    </row>
    <row r="37" spans="1:18" ht="41.25" customHeight="1" x14ac:dyDescent="0.15">
      <c r="A37" s="455" t="s">
        <v>20</v>
      </c>
      <c r="B37" s="479"/>
      <c r="C37" s="479"/>
      <c r="D37" s="136">
        <v>18</v>
      </c>
      <c r="E37" s="136">
        <v>28</v>
      </c>
      <c r="F37" s="123">
        <v>2112</v>
      </c>
      <c r="G37" s="123">
        <v>215</v>
      </c>
      <c r="H37" s="123">
        <v>1681</v>
      </c>
      <c r="I37" s="123">
        <v>1</v>
      </c>
      <c r="J37" s="123">
        <v>362</v>
      </c>
      <c r="K37" s="123">
        <v>0</v>
      </c>
      <c r="L37" s="207">
        <f t="shared" ref="L37:L51" si="6">SUM(F37+G37+H37+J37)</f>
        <v>4370</v>
      </c>
      <c r="M37" s="220">
        <f t="shared" ref="M37:M51" si="7">SUM(I37+K37)</f>
        <v>1</v>
      </c>
      <c r="N37" s="124">
        <v>4297</v>
      </c>
      <c r="O37" s="123">
        <v>71</v>
      </c>
      <c r="P37" s="123">
        <v>1522</v>
      </c>
      <c r="Q37" s="123">
        <v>4392</v>
      </c>
      <c r="R37" s="154">
        <f t="shared" ref="R37:R49" si="8">L37/Q37*100</f>
        <v>99.499089253187606</v>
      </c>
    </row>
    <row r="38" spans="1:18" ht="41.25" customHeight="1" x14ac:dyDescent="0.15">
      <c r="A38" s="455" t="s">
        <v>259</v>
      </c>
      <c r="B38" s="479"/>
      <c r="C38" s="528"/>
      <c r="D38" s="136">
        <v>18</v>
      </c>
      <c r="E38" s="136">
        <v>29</v>
      </c>
      <c r="F38" s="123">
        <v>1373</v>
      </c>
      <c r="G38" s="123">
        <v>266</v>
      </c>
      <c r="H38" s="123">
        <v>2229</v>
      </c>
      <c r="I38" s="123">
        <v>0</v>
      </c>
      <c r="J38" s="123">
        <v>596</v>
      </c>
      <c r="K38" s="123">
        <v>0</v>
      </c>
      <c r="L38" s="207">
        <f t="shared" si="6"/>
        <v>4464</v>
      </c>
      <c r="M38" s="220">
        <f>SUM(I38+K38)</f>
        <v>0</v>
      </c>
      <c r="N38" s="124">
        <v>4169</v>
      </c>
      <c r="O38" s="123">
        <v>120</v>
      </c>
      <c r="P38" s="123">
        <v>1504</v>
      </c>
      <c r="Q38" s="123">
        <v>4119</v>
      </c>
      <c r="R38" s="154">
        <f>L38/Q38*100</f>
        <v>108.37581937363439</v>
      </c>
    </row>
    <row r="39" spans="1:18" ht="41.25" customHeight="1" x14ac:dyDescent="0.15">
      <c r="A39" s="504" t="s">
        <v>365</v>
      </c>
      <c r="B39" s="479"/>
      <c r="C39" s="479"/>
      <c r="D39" s="136">
        <v>36</v>
      </c>
      <c r="E39" s="136">
        <v>29</v>
      </c>
      <c r="F39" s="123">
        <v>246</v>
      </c>
      <c r="G39" s="123">
        <v>19</v>
      </c>
      <c r="H39" s="123">
        <v>3158</v>
      </c>
      <c r="I39" s="123">
        <v>38</v>
      </c>
      <c r="J39" s="123">
        <v>564</v>
      </c>
      <c r="K39" s="123">
        <v>9</v>
      </c>
      <c r="L39" s="207">
        <f>SUM(F39+G39+H39+J39)</f>
        <v>3987</v>
      </c>
      <c r="M39" s="220">
        <f>SUM(I39+K39)</f>
        <v>47</v>
      </c>
      <c r="N39" s="124">
        <v>2393</v>
      </c>
      <c r="O39" s="123">
        <v>22</v>
      </c>
      <c r="P39" s="123">
        <v>658</v>
      </c>
      <c r="Q39" s="123">
        <v>3038</v>
      </c>
      <c r="R39" s="154">
        <f>L39/Q39*100</f>
        <v>131.23765635286372</v>
      </c>
    </row>
    <row r="40" spans="1:18" ht="41.25" customHeight="1" x14ac:dyDescent="0.15">
      <c r="A40" s="504" t="s">
        <v>52</v>
      </c>
      <c r="B40" s="479"/>
      <c r="C40" s="479"/>
      <c r="D40" s="136">
        <v>18</v>
      </c>
      <c r="E40" s="136">
        <v>29</v>
      </c>
      <c r="F40" s="123">
        <v>853</v>
      </c>
      <c r="G40" s="123">
        <v>282</v>
      </c>
      <c r="H40" s="123">
        <v>2344</v>
      </c>
      <c r="I40" s="123">
        <v>74</v>
      </c>
      <c r="J40" s="123">
        <v>522</v>
      </c>
      <c r="K40" s="123">
        <v>31</v>
      </c>
      <c r="L40" s="207">
        <f t="shared" si="6"/>
        <v>4001</v>
      </c>
      <c r="M40" s="220">
        <f t="shared" si="7"/>
        <v>105</v>
      </c>
      <c r="N40" s="124">
        <v>3340</v>
      </c>
      <c r="O40" s="123">
        <v>0</v>
      </c>
      <c r="P40" s="123">
        <v>503</v>
      </c>
      <c r="Q40" s="123">
        <v>3667</v>
      </c>
      <c r="R40" s="154">
        <f t="shared" si="8"/>
        <v>109.10826288519226</v>
      </c>
    </row>
    <row r="41" spans="1:18" ht="41.25" customHeight="1" x14ac:dyDescent="0.15">
      <c r="A41" s="455" t="s">
        <v>21</v>
      </c>
      <c r="B41" s="479"/>
      <c r="C41" s="479"/>
      <c r="D41" s="136">
        <v>18</v>
      </c>
      <c r="E41" s="136">
        <v>30</v>
      </c>
      <c r="F41" s="123">
        <v>2150</v>
      </c>
      <c r="G41" s="123">
        <v>418</v>
      </c>
      <c r="H41" s="123">
        <v>1599</v>
      </c>
      <c r="I41" s="123">
        <v>50</v>
      </c>
      <c r="J41" s="123">
        <v>225</v>
      </c>
      <c r="K41" s="123">
        <v>10</v>
      </c>
      <c r="L41" s="207">
        <f t="shared" si="6"/>
        <v>4392</v>
      </c>
      <c r="M41" s="220">
        <f t="shared" si="7"/>
        <v>60</v>
      </c>
      <c r="N41" s="124">
        <v>0</v>
      </c>
      <c r="O41" s="123">
        <v>15</v>
      </c>
      <c r="P41" s="123">
        <v>563</v>
      </c>
      <c r="Q41" s="123">
        <v>4423</v>
      </c>
      <c r="R41" s="154">
        <f t="shared" si="8"/>
        <v>99.2991182455347</v>
      </c>
    </row>
    <row r="42" spans="1:18" ht="41.25" customHeight="1" x14ac:dyDescent="0.15">
      <c r="A42" s="455" t="s">
        <v>22</v>
      </c>
      <c r="B42" s="479"/>
      <c r="C42" s="479"/>
      <c r="D42" s="136">
        <v>18</v>
      </c>
      <c r="E42" s="136">
        <v>28</v>
      </c>
      <c r="F42" s="123">
        <v>102</v>
      </c>
      <c r="G42" s="123">
        <v>8</v>
      </c>
      <c r="H42" s="123">
        <v>1960</v>
      </c>
      <c r="I42" s="123">
        <v>0</v>
      </c>
      <c r="J42" s="123">
        <v>285</v>
      </c>
      <c r="K42" s="123">
        <v>0</v>
      </c>
      <c r="L42" s="207">
        <f t="shared" si="6"/>
        <v>2355</v>
      </c>
      <c r="M42" s="220">
        <f t="shared" si="7"/>
        <v>0</v>
      </c>
      <c r="N42" s="124">
        <v>2355</v>
      </c>
      <c r="O42" s="123">
        <v>0</v>
      </c>
      <c r="P42" s="123">
        <v>550</v>
      </c>
      <c r="Q42" s="123">
        <v>1976</v>
      </c>
      <c r="R42" s="154">
        <f t="shared" si="8"/>
        <v>119.18016194331985</v>
      </c>
    </row>
    <row r="43" spans="1:18" ht="41.25" customHeight="1" x14ac:dyDescent="0.15">
      <c r="A43" s="504" t="s">
        <v>147</v>
      </c>
      <c r="B43" s="479"/>
      <c r="C43" s="479"/>
      <c r="D43" s="136">
        <v>18</v>
      </c>
      <c r="E43" s="136">
        <v>30</v>
      </c>
      <c r="F43" s="123">
        <v>1511</v>
      </c>
      <c r="G43" s="123">
        <v>123</v>
      </c>
      <c r="H43" s="123">
        <v>1334</v>
      </c>
      <c r="I43" s="123">
        <v>3</v>
      </c>
      <c r="J43" s="123">
        <v>222</v>
      </c>
      <c r="K43" s="123">
        <v>3</v>
      </c>
      <c r="L43" s="207">
        <f t="shared" si="6"/>
        <v>3190</v>
      </c>
      <c r="M43" s="220">
        <f t="shared" si="7"/>
        <v>6</v>
      </c>
      <c r="N43" s="124">
        <v>3091</v>
      </c>
      <c r="O43" s="123">
        <v>99</v>
      </c>
      <c r="P43" s="123">
        <v>995</v>
      </c>
      <c r="Q43" s="123">
        <v>2693</v>
      </c>
      <c r="R43" s="154">
        <f>L43/Q43*100</f>
        <v>118.45525436316376</v>
      </c>
    </row>
    <row r="44" spans="1:18" ht="41.25" customHeight="1" x14ac:dyDescent="0.15">
      <c r="A44" s="455" t="s">
        <v>23</v>
      </c>
      <c r="B44" s="479"/>
      <c r="C44" s="479"/>
      <c r="D44" s="136">
        <v>18</v>
      </c>
      <c r="E44" s="136">
        <v>29</v>
      </c>
      <c r="F44" s="123">
        <v>78</v>
      </c>
      <c r="G44" s="123">
        <v>4</v>
      </c>
      <c r="H44" s="123">
        <v>3277</v>
      </c>
      <c r="I44" s="123">
        <v>17</v>
      </c>
      <c r="J44" s="123">
        <v>381</v>
      </c>
      <c r="K44" s="123">
        <v>7</v>
      </c>
      <c r="L44" s="207">
        <f t="shared" si="6"/>
        <v>3740</v>
      </c>
      <c r="M44" s="220">
        <f t="shared" si="7"/>
        <v>24</v>
      </c>
      <c r="N44" s="124">
        <v>2894</v>
      </c>
      <c r="O44" s="123">
        <v>31</v>
      </c>
      <c r="P44" s="123">
        <v>668</v>
      </c>
      <c r="Q44" s="123">
        <v>3452</v>
      </c>
      <c r="R44" s="154">
        <f t="shared" si="8"/>
        <v>108.34298957126303</v>
      </c>
    </row>
    <row r="45" spans="1:18" ht="41.25" customHeight="1" x14ac:dyDescent="0.15">
      <c r="A45" s="516" t="s">
        <v>288</v>
      </c>
      <c r="B45" s="517"/>
      <c r="C45" s="518"/>
      <c r="D45" s="136">
        <v>18</v>
      </c>
      <c r="E45" s="136">
        <v>30</v>
      </c>
      <c r="F45" s="123">
        <v>267</v>
      </c>
      <c r="G45" s="123">
        <v>34</v>
      </c>
      <c r="H45" s="123">
        <v>3051</v>
      </c>
      <c r="I45" s="123">
        <v>50</v>
      </c>
      <c r="J45" s="123">
        <v>568</v>
      </c>
      <c r="K45" s="123">
        <v>7</v>
      </c>
      <c r="L45" s="207">
        <f>SUM(F45+G45+H45+J45)</f>
        <v>3920</v>
      </c>
      <c r="M45" s="220">
        <f>SUM(I45+K45)</f>
        <v>57</v>
      </c>
      <c r="N45" s="124">
        <v>3880</v>
      </c>
      <c r="O45" s="123">
        <v>40</v>
      </c>
      <c r="P45" s="123">
        <v>665</v>
      </c>
      <c r="Q45" s="123">
        <v>3323</v>
      </c>
      <c r="R45" s="154">
        <f>L45/Q45*100</f>
        <v>117.96569365031597</v>
      </c>
    </row>
    <row r="46" spans="1:18" ht="41.25" customHeight="1" x14ac:dyDescent="0.15">
      <c r="A46" s="455" t="s">
        <v>24</v>
      </c>
      <c r="B46" s="479"/>
      <c r="C46" s="479"/>
      <c r="D46" s="136">
        <v>18</v>
      </c>
      <c r="E46" s="136">
        <v>29</v>
      </c>
      <c r="F46" s="123">
        <v>1078</v>
      </c>
      <c r="G46" s="123">
        <v>95</v>
      </c>
      <c r="H46" s="123">
        <v>1993</v>
      </c>
      <c r="I46" s="123">
        <v>42</v>
      </c>
      <c r="J46" s="123">
        <v>373</v>
      </c>
      <c r="K46" s="123">
        <v>18</v>
      </c>
      <c r="L46" s="207">
        <f t="shared" si="6"/>
        <v>3539</v>
      </c>
      <c r="M46" s="220">
        <f t="shared" si="7"/>
        <v>60</v>
      </c>
      <c r="N46" s="124">
        <v>1937</v>
      </c>
      <c r="O46" s="123">
        <v>0</v>
      </c>
      <c r="P46" s="123">
        <v>938</v>
      </c>
      <c r="Q46" s="123">
        <v>3017</v>
      </c>
      <c r="R46" s="154">
        <f t="shared" si="8"/>
        <v>117.30195558501823</v>
      </c>
    </row>
    <row r="47" spans="1:18" ht="41.25" customHeight="1" x14ac:dyDescent="0.15">
      <c r="A47" s="455" t="s">
        <v>269</v>
      </c>
      <c r="B47" s="479"/>
      <c r="C47" s="479"/>
      <c r="D47" s="136">
        <v>36</v>
      </c>
      <c r="E47" s="136">
        <v>28</v>
      </c>
      <c r="F47" s="123">
        <v>927</v>
      </c>
      <c r="G47" s="123">
        <v>331</v>
      </c>
      <c r="H47" s="123">
        <v>1260</v>
      </c>
      <c r="I47" s="123">
        <v>33</v>
      </c>
      <c r="J47" s="123">
        <v>426</v>
      </c>
      <c r="K47" s="123">
        <v>10</v>
      </c>
      <c r="L47" s="207">
        <f>SUM(F47+G47+H47+J47)</f>
        <v>2944</v>
      </c>
      <c r="M47" s="220">
        <f>SUM(I47+K47)</f>
        <v>43</v>
      </c>
      <c r="N47" s="124">
        <v>2838</v>
      </c>
      <c r="O47" s="123">
        <v>106</v>
      </c>
      <c r="P47" s="123">
        <v>639</v>
      </c>
      <c r="Q47" s="123">
        <v>2442</v>
      </c>
      <c r="R47" s="154">
        <f>L47/Q47*100</f>
        <v>120.55692055692056</v>
      </c>
    </row>
    <row r="48" spans="1:18" ht="41.25" customHeight="1" x14ac:dyDescent="0.15">
      <c r="A48" s="455" t="s">
        <v>25</v>
      </c>
      <c r="B48" s="479"/>
      <c r="C48" s="479"/>
      <c r="D48" s="136">
        <v>18</v>
      </c>
      <c r="E48" s="136">
        <v>28</v>
      </c>
      <c r="F48" s="123">
        <v>639</v>
      </c>
      <c r="G48" s="123">
        <v>168</v>
      </c>
      <c r="H48" s="123">
        <v>866</v>
      </c>
      <c r="I48" s="123">
        <v>73</v>
      </c>
      <c r="J48" s="123">
        <v>272</v>
      </c>
      <c r="K48" s="123">
        <v>22</v>
      </c>
      <c r="L48" s="207">
        <f t="shared" si="6"/>
        <v>1945</v>
      </c>
      <c r="M48" s="220">
        <f t="shared" si="7"/>
        <v>95</v>
      </c>
      <c r="N48" s="124">
        <v>1231</v>
      </c>
      <c r="O48" s="123">
        <v>93</v>
      </c>
      <c r="P48" s="123">
        <v>488</v>
      </c>
      <c r="Q48" s="123">
        <v>2059</v>
      </c>
      <c r="R48" s="154">
        <f t="shared" si="8"/>
        <v>94.463331714424484</v>
      </c>
    </row>
    <row r="49" spans="1:18" ht="41.25" customHeight="1" x14ac:dyDescent="0.15">
      <c r="A49" s="455" t="s">
        <v>27</v>
      </c>
      <c r="B49" s="479"/>
      <c r="C49" s="479"/>
      <c r="D49" s="136">
        <v>27</v>
      </c>
      <c r="E49" s="136">
        <v>28</v>
      </c>
      <c r="F49" s="123">
        <v>2012</v>
      </c>
      <c r="G49" s="123">
        <v>274</v>
      </c>
      <c r="H49" s="123">
        <v>2083</v>
      </c>
      <c r="I49" s="123">
        <v>6</v>
      </c>
      <c r="J49" s="123">
        <v>427</v>
      </c>
      <c r="K49" s="123">
        <v>4</v>
      </c>
      <c r="L49" s="207">
        <f t="shared" si="6"/>
        <v>4796</v>
      </c>
      <c r="M49" s="220">
        <f t="shared" si="7"/>
        <v>10</v>
      </c>
      <c r="N49" s="124">
        <v>4384</v>
      </c>
      <c r="O49" s="123">
        <v>21</v>
      </c>
      <c r="P49" s="123">
        <v>1515</v>
      </c>
      <c r="Q49" s="123">
        <v>4307</v>
      </c>
      <c r="R49" s="154">
        <f t="shared" si="8"/>
        <v>111.35361040167169</v>
      </c>
    </row>
    <row r="50" spans="1:18" ht="41.25" customHeight="1" x14ac:dyDescent="0.15">
      <c r="A50" s="455" t="s">
        <v>152</v>
      </c>
      <c r="B50" s="479"/>
      <c r="C50" s="479"/>
      <c r="D50" s="136">
        <v>36</v>
      </c>
      <c r="E50" s="136">
        <v>28</v>
      </c>
      <c r="F50" s="123">
        <v>15</v>
      </c>
      <c r="G50" s="123">
        <v>0</v>
      </c>
      <c r="H50" s="123">
        <v>6770</v>
      </c>
      <c r="I50" s="123">
        <v>2</v>
      </c>
      <c r="J50" s="123">
        <v>819</v>
      </c>
      <c r="K50" s="123">
        <v>4</v>
      </c>
      <c r="L50" s="207">
        <f t="shared" si="6"/>
        <v>7604</v>
      </c>
      <c r="M50" s="220">
        <f t="shared" si="7"/>
        <v>6</v>
      </c>
      <c r="N50" s="124">
        <v>7404</v>
      </c>
      <c r="O50" s="123">
        <v>72</v>
      </c>
      <c r="P50" s="123">
        <v>3118</v>
      </c>
      <c r="Q50" s="123">
        <v>7170</v>
      </c>
      <c r="R50" s="154">
        <f>L50/Q50*100</f>
        <v>106.05299860529986</v>
      </c>
    </row>
    <row r="51" spans="1:18" ht="41.25" customHeight="1" x14ac:dyDescent="0.15">
      <c r="A51" s="504" t="s">
        <v>205</v>
      </c>
      <c r="B51" s="479"/>
      <c r="C51" s="479"/>
      <c r="D51" s="136">
        <v>18</v>
      </c>
      <c r="E51" s="136">
        <v>28</v>
      </c>
      <c r="F51" s="123">
        <v>553</v>
      </c>
      <c r="G51" s="123">
        <v>85</v>
      </c>
      <c r="H51" s="123">
        <v>2622</v>
      </c>
      <c r="I51" s="123">
        <v>0</v>
      </c>
      <c r="J51" s="123">
        <v>506</v>
      </c>
      <c r="K51" s="123">
        <v>0</v>
      </c>
      <c r="L51" s="207">
        <f t="shared" si="6"/>
        <v>3766</v>
      </c>
      <c r="M51" s="220">
        <f t="shared" si="7"/>
        <v>0</v>
      </c>
      <c r="N51" s="124">
        <v>3747</v>
      </c>
      <c r="O51" s="123">
        <v>15</v>
      </c>
      <c r="P51" s="123">
        <v>672</v>
      </c>
      <c r="Q51" s="127">
        <v>3037</v>
      </c>
      <c r="R51" s="154">
        <f>L51/Q51*100</f>
        <v>124.00395126769838</v>
      </c>
    </row>
    <row r="52" spans="1:18" ht="41.25" customHeight="1" x14ac:dyDescent="0.15">
      <c r="A52" s="455"/>
      <c r="B52" s="479"/>
      <c r="C52" s="479"/>
      <c r="D52" s="136" t="s">
        <v>19</v>
      </c>
      <c r="E52" s="136"/>
      <c r="F52" s="123" t="s">
        <v>14</v>
      </c>
      <c r="G52" s="123" t="s">
        <v>14</v>
      </c>
      <c r="H52" s="123" t="s">
        <v>14</v>
      </c>
      <c r="I52" s="123"/>
      <c r="J52" s="123" t="s">
        <v>14</v>
      </c>
      <c r="K52" s="123"/>
      <c r="L52" s="207" t="s">
        <v>14</v>
      </c>
      <c r="M52" s="110"/>
      <c r="N52" s="110"/>
      <c r="O52" s="123"/>
      <c r="P52" s="123"/>
      <c r="Q52" s="123" t="s">
        <v>14</v>
      </c>
      <c r="R52" s="154" t="s">
        <v>14</v>
      </c>
    </row>
    <row r="53" spans="1:18" ht="41.25" customHeight="1" x14ac:dyDescent="0.15">
      <c r="A53" s="455"/>
      <c r="B53" s="479"/>
      <c r="C53" s="479"/>
      <c r="D53" s="136"/>
      <c r="E53" s="136"/>
      <c r="F53" s="123"/>
      <c r="G53" s="123"/>
      <c r="H53" s="123"/>
      <c r="I53" s="123"/>
      <c r="J53" s="123"/>
      <c r="K53" s="123"/>
      <c r="L53" s="207"/>
      <c r="M53" s="110"/>
      <c r="N53" s="110"/>
      <c r="O53" s="123"/>
      <c r="P53" s="123"/>
      <c r="Q53" s="123"/>
      <c r="R53" s="154"/>
    </row>
    <row r="54" spans="1:18" ht="41.25" customHeight="1" x14ac:dyDescent="0.15">
      <c r="A54" s="455"/>
      <c r="B54" s="479"/>
      <c r="C54" s="479"/>
      <c r="D54" s="136"/>
      <c r="E54" s="136"/>
      <c r="F54" s="123"/>
      <c r="G54" s="123"/>
      <c r="H54" s="123"/>
      <c r="I54" s="123"/>
      <c r="J54" s="123"/>
      <c r="K54" s="123"/>
      <c r="L54" s="207"/>
      <c r="M54" s="110"/>
      <c r="N54" s="110"/>
      <c r="O54" s="123"/>
      <c r="P54" s="123"/>
      <c r="Q54" s="123"/>
      <c r="R54" s="154"/>
    </row>
    <row r="55" spans="1:18" ht="41.25" customHeight="1" x14ac:dyDescent="0.15">
      <c r="A55" s="455"/>
      <c r="B55" s="479"/>
      <c r="C55" s="479"/>
      <c r="D55" s="136"/>
      <c r="E55" s="136"/>
      <c r="F55" s="123"/>
      <c r="G55" s="123"/>
      <c r="H55" s="123"/>
      <c r="I55" s="123"/>
      <c r="J55" s="123"/>
      <c r="K55" s="123"/>
      <c r="L55" s="207"/>
      <c r="M55" s="110"/>
      <c r="N55" s="110"/>
      <c r="O55" s="123"/>
      <c r="P55" s="123"/>
      <c r="Q55" s="123"/>
      <c r="R55" s="154"/>
    </row>
    <row r="56" spans="1:18" ht="41.25" customHeight="1" x14ac:dyDescent="0.15">
      <c r="A56" s="455"/>
      <c r="B56" s="479"/>
      <c r="C56" s="479"/>
      <c r="D56" s="136"/>
      <c r="E56" s="136"/>
      <c r="F56" s="123"/>
      <c r="G56" s="123"/>
      <c r="H56" s="123"/>
      <c r="I56" s="123"/>
      <c r="J56" s="123"/>
      <c r="K56" s="123"/>
      <c r="L56" s="207"/>
      <c r="M56" s="110"/>
      <c r="N56" s="110"/>
      <c r="O56" s="123"/>
      <c r="P56" s="123"/>
      <c r="Q56" s="123"/>
      <c r="R56" s="154"/>
    </row>
    <row r="57" spans="1:18" ht="41.25" customHeight="1" x14ac:dyDescent="0.15">
      <c r="A57" s="494" t="s">
        <v>204</v>
      </c>
      <c r="B57" s="524"/>
      <c r="C57" s="525"/>
      <c r="D57" s="137">
        <f t="shared" ref="D57:Q57" si="9">SUM(D37:D51)</f>
        <v>333</v>
      </c>
      <c r="E57" s="137">
        <f t="shared" si="9"/>
        <v>431</v>
      </c>
      <c r="F57" s="128">
        <f t="shared" si="9"/>
        <v>13916</v>
      </c>
      <c r="G57" s="128">
        <f t="shared" si="9"/>
        <v>2322</v>
      </c>
      <c r="H57" s="128">
        <f t="shared" si="9"/>
        <v>36227</v>
      </c>
      <c r="I57" s="128">
        <f t="shared" si="9"/>
        <v>389</v>
      </c>
      <c r="J57" s="128">
        <f t="shared" si="9"/>
        <v>6548</v>
      </c>
      <c r="K57" s="128">
        <f t="shared" si="9"/>
        <v>125</v>
      </c>
      <c r="L57" s="128">
        <f t="shared" si="9"/>
        <v>59013</v>
      </c>
      <c r="M57" s="128">
        <f t="shared" si="9"/>
        <v>514</v>
      </c>
      <c r="N57" s="128">
        <f t="shared" si="9"/>
        <v>47960</v>
      </c>
      <c r="O57" s="128">
        <f t="shared" si="9"/>
        <v>705</v>
      </c>
      <c r="P57" s="128">
        <f t="shared" si="9"/>
        <v>14998</v>
      </c>
      <c r="Q57" s="128">
        <f t="shared" si="9"/>
        <v>53115</v>
      </c>
      <c r="R57" s="290">
        <f>L57/Q57*100</f>
        <v>111.10420785088957</v>
      </c>
    </row>
    <row r="58" spans="1:18" s="2" customFormat="1" ht="41.25" customHeight="1" x14ac:dyDescent="0.15">
      <c r="A58" s="509" t="s">
        <v>15</v>
      </c>
      <c r="B58" s="526"/>
      <c r="C58" s="527"/>
      <c r="D58" s="138"/>
      <c r="E58" s="138"/>
      <c r="F58" s="117">
        <f t="shared" ref="F58:K58" si="10">F57/$L$57*100</f>
        <v>23.581244810465492</v>
      </c>
      <c r="G58" s="117">
        <f t="shared" si="10"/>
        <v>3.934726246759189</v>
      </c>
      <c r="H58" s="117">
        <f t="shared" si="10"/>
        <v>61.388168708589632</v>
      </c>
      <c r="I58" s="117">
        <f t="shared" si="10"/>
        <v>0.65917679155440334</v>
      </c>
      <c r="J58" s="117">
        <f t="shared" si="10"/>
        <v>11.095860234185688</v>
      </c>
      <c r="K58" s="117">
        <f t="shared" si="10"/>
        <v>0.21181773507532239</v>
      </c>
      <c r="L58" s="130"/>
      <c r="M58" s="185"/>
      <c r="N58" s="185"/>
      <c r="O58" s="117"/>
      <c r="P58" s="117"/>
      <c r="Q58" s="185" t="s">
        <v>72</v>
      </c>
      <c r="R58" s="208"/>
    </row>
    <row r="59" spans="1:18" ht="41.25" customHeight="1" x14ac:dyDescent="0.15">
      <c r="A59" s="487" t="s">
        <v>16</v>
      </c>
      <c r="B59" s="519"/>
      <c r="C59" s="520"/>
      <c r="D59" s="58"/>
      <c r="E59" s="58"/>
      <c r="F59" s="117">
        <f>F57/15</f>
        <v>927.73333333333335</v>
      </c>
      <c r="G59" s="117">
        <f t="shared" ref="G59:P59" si="11">G57/15</f>
        <v>154.80000000000001</v>
      </c>
      <c r="H59" s="117">
        <f t="shared" si="11"/>
        <v>2415.1333333333332</v>
      </c>
      <c r="I59" s="117">
        <f t="shared" si="11"/>
        <v>25.933333333333334</v>
      </c>
      <c r="J59" s="117">
        <f t="shared" si="11"/>
        <v>436.53333333333336</v>
      </c>
      <c r="K59" s="117">
        <f t="shared" si="11"/>
        <v>8.3333333333333339</v>
      </c>
      <c r="L59" s="117">
        <f t="shared" si="11"/>
        <v>3934.2</v>
      </c>
      <c r="M59" s="117">
        <f t="shared" si="11"/>
        <v>34.266666666666666</v>
      </c>
      <c r="N59" s="117">
        <f t="shared" si="11"/>
        <v>3197.3333333333335</v>
      </c>
      <c r="O59" s="117">
        <f t="shared" si="11"/>
        <v>47</v>
      </c>
      <c r="P59" s="117">
        <f t="shared" si="11"/>
        <v>999.86666666666667</v>
      </c>
      <c r="Q59" s="117"/>
      <c r="R59" s="194"/>
    </row>
    <row r="60" spans="1:18" ht="41.25" customHeight="1" x14ac:dyDescent="0.15">
      <c r="A60" s="487" t="s">
        <v>17</v>
      </c>
      <c r="B60" s="519"/>
      <c r="C60" s="520"/>
      <c r="D60" s="58"/>
      <c r="E60" s="58"/>
      <c r="F60" s="117">
        <f>F57/$D$57*18</f>
        <v>752.21621621621614</v>
      </c>
      <c r="G60" s="117">
        <f t="shared" ref="G60:P60" si="12">G57/$D$57*18</f>
        <v>125.51351351351352</v>
      </c>
      <c r="H60" s="117">
        <f t="shared" si="12"/>
        <v>1958.2162162162163</v>
      </c>
      <c r="I60" s="117">
        <f t="shared" si="12"/>
        <v>21.027027027027028</v>
      </c>
      <c r="J60" s="117">
        <f t="shared" si="12"/>
        <v>353.94594594594594</v>
      </c>
      <c r="K60" s="117">
        <f t="shared" si="12"/>
        <v>6.7567567567567561</v>
      </c>
      <c r="L60" s="117">
        <f t="shared" si="12"/>
        <v>3189.8918918918921</v>
      </c>
      <c r="M60" s="117">
        <f t="shared" si="12"/>
        <v>27.783783783783786</v>
      </c>
      <c r="N60" s="117">
        <f t="shared" si="12"/>
        <v>2592.4324324324325</v>
      </c>
      <c r="O60" s="117">
        <f>O57/$D$57*18</f>
        <v>38.108108108108112</v>
      </c>
      <c r="P60" s="117">
        <f t="shared" si="12"/>
        <v>810.70270270270271</v>
      </c>
      <c r="Q60" s="117"/>
      <c r="R60" s="194"/>
    </row>
    <row r="61" spans="1:18" ht="41.25" customHeight="1" x14ac:dyDescent="0.15">
      <c r="A61" s="487" t="s">
        <v>18</v>
      </c>
      <c r="B61" s="519"/>
      <c r="C61" s="520"/>
      <c r="D61" s="250">
        <v>333</v>
      </c>
      <c r="E61" s="250">
        <v>438</v>
      </c>
      <c r="F61" s="131">
        <v>13080</v>
      </c>
      <c r="G61" s="131">
        <v>2240</v>
      </c>
      <c r="H61" s="131">
        <v>32013</v>
      </c>
      <c r="I61" s="132">
        <v>226</v>
      </c>
      <c r="J61" s="131">
        <v>5782</v>
      </c>
      <c r="K61" s="132">
        <v>92</v>
      </c>
      <c r="L61" s="224">
        <f>SUM(F61+G61+H61+J61)</f>
        <v>53115</v>
      </c>
      <c r="M61" s="224">
        <f>SUM(I61+K61)</f>
        <v>318</v>
      </c>
      <c r="N61" s="223">
        <v>41553</v>
      </c>
      <c r="O61" s="131">
        <v>618</v>
      </c>
      <c r="P61" s="131">
        <v>14938</v>
      </c>
      <c r="Q61" s="133" t="s">
        <v>72</v>
      </c>
      <c r="R61" s="195"/>
    </row>
    <row r="62" spans="1:18" ht="39" customHeight="1" x14ac:dyDescent="0.15">
      <c r="A62" s="458" t="s">
        <v>72</v>
      </c>
      <c r="B62" s="459"/>
      <c r="C62" s="459"/>
      <c r="D62" s="459"/>
      <c r="E62" s="459"/>
      <c r="F62" s="459"/>
      <c r="G62" s="459"/>
      <c r="H62" s="459"/>
      <c r="I62" s="459"/>
      <c r="J62" s="459"/>
      <c r="K62" s="459"/>
      <c r="L62" s="459"/>
      <c r="M62" s="459"/>
      <c r="N62" s="459"/>
      <c r="O62" s="459"/>
      <c r="P62" s="459"/>
      <c r="Q62" s="459"/>
      <c r="R62" s="459"/>
    </row>
    <row r="63" spans="1:18" ht="36.75" customHeight="1" x14ac:dyDescent="0.15">
      <c r="A63" s="505" t="s">
        <v>318</v>
      </c>
      <c r="B63" s="505"/>
      <c r="C63" s="505"/>
      <c r="D63" s="505"/>
      <c r="E63" s="505"/>
      <c r="F63" s="505"/>
      <c r="G63" s="505"/>
      <c r="H63" s="505"/>
      <c r="I63" s="505"/>
      <c r="J63" s="505"/>
      <c r="K63" s="505"/>
      <c r="L63" s="505"/>
      <c r="M63" s="505"/>
      <c r="N63" s="505"/>
      <c r="O63" s="505"/>
      <c r="P63" s="505"/>
      <c r="Q63" s="505"/>
      <c r="R63" s="74" t="s">
        <v>77</v>
      </c>
    </row>
    <row r="64" spans="1:18" ht="36.75" customHeight="1" x14ac:dyDescent="0.15">
      <c r="A64" s="17"/>
      <c r="B64" s="12"/>
      <c r="C64" s="30" t="s">
        <v>50</v>
      </c>
      <c r="D64" s="506" t="s">
        <v>82</v>
      </c>
      <c r="E64" s="506" t="s">
        <v>53</v>
      </c>
      <c r="F64" s="512" t="s">
        <v>106</v>
      </c>
      <c r="G64" s="513"/>
      <c r="H64" s="513"/>
      <c r="I64" s="513"/>
      <c r="J64" s="513"/>
      <c r="K64" s="513"/>
      <c r="L64" s="513"/>
      <c r="M64" s="513"/>
      <c r="N64" s="513"/>
      <c r="O64" s="513"/>
      <c r="P64" s="513"/>
      <c r="Q64" s="513"/>
      <c r="R64" s="514"/>
    </row>
    <row r="65" spans="1:18" ht="36.75" customHeight="1" x14ac:dyDescent="0.15">
      <c r="A65" s="18"/>
      <c r="B65" s="13"/>
      <c r="C65" s="13"/>
      <c r="D65" s="507"/>
      <c r="E65" s="507"/>
      <c r="F65" s="502" t="s">
        <v>0</v>
      </c>
      <c r="G65" s="481"/>
      <c r="H65" s="502" t="s">
        <v>1</v>
      </c>
      <c r="I65" s="503"/>
      <c r="J65" s="503"/>
      <c r="K65" s="481"/>
      <c r="L65" s="37"/>
      <c r="M65" s="510" t="s">
        <v>164</v>
      </c>
      <c r="N65" s="485" t="s">
        <v>170</v>
      </c>
      <c r="O65" s="485" t="s">
        <v>148</v>
      </c>
      <c r="P65" s="485" t="s">
        <v>149</v>
      </c>
      <c r="Q65" s="8"/>
      <c r="R65" s="39"/>
    </row>
    <row r="66" spans="1:18" ht="36.75" customHeight="1" x14ac:dyDescent="0.15">
      <c r="A66" s="26" t="s">
        <v>56</v>
      </c>
      <c r="B66" s="14"/>
      <c r="C66" s="14"/>
      <c r="D66" s="508"/>
      <c r="E66" s="508"/>
      <c r="F66" s="38" t="s">
        <v>2</v>
      </c>
      <c r="G66" s="38" t="s">
        <v>3</v>
      </c>
      <c r="H66" s="38" t="s">
        <v>2</v>
      </c>
      <c r="I66" s="151" t="s">
        <v>164</v>
      </c>
      <c r="J66" s="38" t="s">
        <v>3</v>
      </c>
      <c r="K66" s="151" t="s">
        <v>164</v>
      </c>
      <c r="L66" s="62" t="s">
        <v>4</v>
      </c>
      <c r="M66" s="511"/>
      <c r="N66" s="515"/>
      <c r="O66" s="515"/>
      <c r="P66" s="515"/>
      <c r="Q66" s="15" t="s">
        <v>5</v>
      </c>
      <c r="R66" s="28" t="s">
        <v>6</v>
      </c>
    </row>
    <row r="67" spans="1:18" ht="37.5" customHeight="1" x14ac:dyDescent="0.15">
      <c r="A67" s="455" t="s">
        <v>29</v>
      </c>
      <c r="B67" s="456"/>
      <c r="C67" s="456"/>
      <c r="D67" s="136">
        <v>18</v>
      </c>
      <c r="E67" s="136">
        <v>27</v>
      </c>
      <c r="F67" s="123">
        <v>262</v>
      </c>
      <c r="G67" s="123">
        <v>19</v>
      </c>
      <c r="H67" s="123">
        <v>995</v>
      </c>
      <c r="I67" s="123">
        <v>51</v>
      </c>
      <c r="J67" s="123">
        <v>379</v>
      </c>
      <c r="K67" s="123">
        <v>23</v>
      </c>
      <c r="L67" s="207">
        <f>SUM(F67+G67+H67+J67)</f>
        <v>1655</v>
      </c>
      <c r="M67" s="220">
        <f>SUM(I67+K67)</f>
        <v>74</v>
      </c>
      <c r="N67" s="124">
        <v>1113</v>
      </c>
      <c r="O67" s="123">
        <v>19</v>
      </c>
      <c r="P67" s="123">
        <v>186</v>
      </c>
      <c r="Q67" s="207">
        <v>1676</v>
      </c>
      <c r="R67" s="154">
        <f t="shared" ref="R67:R81" si="13">L67/Q67*100</f>
        <v>98.747016706443915</v>
      </c>
    </row>
    <row r="68" spans="1:18" ht="37.5" customHeight="1" x14ac:dyDescent="0.15">
      <c r="A68" s="455" t="s">
        <v>136</v>
      </c>
      <c r="B68" s="456"/>
      <c r="C68" s="456"/>
      <c r="D68" s="136">
        <v>27</v>
      </c>
      <c r="E68" s="136">
        <v>29</v>
      </c>
      <c r="F68" s="123">
        <v>327</v>
      </c>
      <c r="G68" s="123">
        <v>57</v>
      </c>
      <c r="H68" s="123">
        <v>2715</v>
      </c>
      <c r="I68" s="123">
        <v>121</v>
      </c>
      <c r="J68" s="123">
        <v>507</v>
      </c>
      <c r="K68" s="123">
        <v>49</v>
      </c>
      <c r="L68" s="207">
        <f t="shared" ref="L68:L81" si="14">SUM(F68+G68+H68+J68)</f>
        <v>3606</v>
      </c>
      <c r="M68" s="220">
        <f t="shared" ref="M68:M81" si="15">SUM(I68+K68)</f>
        <v>170</v>
      </c>
      <c r="N68" s="124">
        <v>2536</v>
      </c>
      <c r="O68" s="123">
        <v>76</v>
      </c>
      <c r="P68" s="123">
        <v>647</v>
      </c>
      <c r="Q68" s="207">
        <v>4104</v>
      </c>
      <c r="R68" s="154">
        <f t="shared" si="13"/>
        <v>87.865497076023388</v>
      </c>
    </row>
    <row r="69" spans="1:18" ht="37.5" customHeight="1" x14ac:dyDescent="0.15">
      <c r="A69" s="504" t="s">
        <v>238</v>
      </c>
      <c r="B69" s="456"/>
      <c r="C69" s="457"/>
      <c r="D69" s="136">
        <v>18</v>
      </c>
      <c r="E69" s="136">
        <v>28</v>
      </c>
      <c r="F69" s="123">
        <v>6</v>
      </c>
      <c r="G69" s="123">
        <v>0</v>
      </c>
      <c r="H69" s="123">
        <v>3612</v>
      </c>
      <c r="I69" s="123">
        <v>38</v>
      </c>
      <c r="J69" s="123">
        <v>656</v>
      </c>
      <c r="K69" s="123">
        <v>24</v>
      </c>
      <c r="L69" s="207">
        <f t="shared" si="14"/>
        <v>4274</v>
      </c>
      <c r="M69" s="220">
        <f t="shared" si="15"/>
        <v>62</v>
      </c>
      <c r="N69" s="124">
        <v>4253</v>
      </c>
      <c r="O69" s="123">
        <v>21</v>
      </c>
      <c r="P69" s="123">
        <v>1345</v>
      </c>
      <c r="Q69" s="207">
        <v>3746</v>
      </c>
      <c r="R69" s="154">
        <f t="shared" si="13"/>
        <v>114.09503470368394</v>
      </c>
    </row>
    <row r="70" spans="1:18" ht="37.5" customHeight="1" x14ac:dyDescent="0.15">
      <c r="A70" s="455" t="s">
        <v>30</v>
      </c>
      <c r="B70" s="456"/>
      <c r="C70" s="456"/>
      <c r="D70" s="136">
        <v>18</v>
      </c>
      <c r="E70" s="136">
        <v>29</v>
      </c>
      <c r="F70" s="123">
        <v>1602</v>
      </c>
      <c r="G70" s="123">
        <v>245</v>
      </c>
      <c r="H70" s="123">
        <v>1196</v>
      </c>
      <c r="I70" s="123">
        <v>0</v>
      </c>
      <c r="J70" s="123">
        <v>108</v>
      </c>
      <c r="K70" s="123">
        <v>2</v>
      </c>
      <c r="L70" s="207">
        <f t="shared" si="14"/>
        <v>3151</v>
      </c>
      <c r="M70" s="220">
        <f t="shared" si="15"/>
        <v>2</v>
      </c>
      <c r="N70" s="124">
        <v>2165</v>
      </c>
      <c r="O70" s="123">
        <v>0</v>
      </c>
      <c r="P70" s="123">
        <v>927</v>
      </c>
      <c r="Q70" s="207">
        <v>3033</v>
      </c>
      <c r="R70" s="154">
        <f t="shared" si="13"/>
        <v>103.89053742169469</v>
      </c>
    </row>
    <row r="71" spans="1:18" ht="37.5" customHeight="1" x14ac:dyDescent="0.15">
      <c r="A71" s="455" t="s">
        <v>31</v>
      </c>
      <c r="B71" s="456"/>
      <c r="C71" s="456"/>
      <c r="D71" s="136">
        <v>18</v>
      </c>
      <c r="E71" s="136">
        <v>28</v>
      </c>
      <c r="F71" s="123">
        <v>424</v>
      </c>
      <c r="G71" s="123">
        <v>66</v>
      </c>
      <c r="H71" s="123">
        <v>1810</v>
      </c>
      <c r="I71" s="123">
        <v>14</v>
      </c>
      <c r="J71" s="123">
        <v>495</v>
      </c>
      <c r="K71" s="123">
        <v>4</v>
      </c>
      <c r="L71" s="207">
        <f t="shared" si="14"/>
        <v>2795</v>
      </c>
      <c r="M71" s="220">
        <f t="shared" si="15"/>
        <v>18</v>
      </c>
      <c r="N71" s="124">
        <v>1097</v>
      </c>
      <c r="O71" s="123">
        <v>0</v>
      </c>
      <c r="P71" s="123">
        <v>408</v>
      </c>
      <c r="Q71" s="207">
        <v>2046</v>
      </c>
      <c r="R71" s="154">
        <f t="shared" si="13"/>
        <v>136.60801564027369</v>
      </c>
    </row>
    <row r="72" spans="1:18" ht="37.5" customHeight="1" x14ac:dyDescent="0.15">
      <c r="A72" s="455" t="s">
        <v>32</v>
      </c>
      <c r="B72" s="456"/>
      <c r="C72" s="456"/>
      <c r="D72" s="136">
        <v>18</v>
      </c>
      <c r="E72" s="136">
        <v>30</v>
      </c>
      <c r="F72" s="123">
        <v>495</v>
      </c>
      <c r="G72" s="123">
        <v>63</v>
      </c>
      <c r="H72" s="123">
        <v>1773</v>
      </c>
      <c r="I72" s="123">
        <v>22</v>
      </c>
      <c r="J72" s="123">
        <v>360</v>
      </c>
      <c r="K72" s="123">
        <v>4</v>
      </c>
      <c r="L72" s="207">
        <f t="shared" si="14"/>
        <v>2691</v>
      </c>
      <c r="M72" s="220">
        <f t="shared" si="15"/>
        <v>26</v>
      </c>
      <c r="N72" s="124">
        <v>2431</v>
      </c>
      <c r="O72" s="123">
        <v>143</v>
      </c>
      <c r="P72" s="123">
        <v>710</v>
      </c>
      <c r="Q72" s="207">
        <v>2223</v>
      </c>
      <c r="R72" s="154">
        <f t="shared" si="13"/>
        <v>121.05263157894737</v>
      </c>
    </row>
    <row r="73" spans="1:18" ht="37.5" customHeight="1" x14ac:dyDescent="0.15">
      <c r="A73" s="455" t="s">
        <v>33</v>
      </c>
      <c r="B73" s="479"/>
      <c r="C73" s="479"/>
      <c r="D73" s="136">
        <v>27</v>
      </c>
      <c r="E73" s="136">
        <v>29</v>
      </c>
      <c r="F73" s="123">
        <v>1864</v>
      </c>
      <c r="G73" s="123">
        <v>204</v>
      </c>
      <c r="H73" s="123">
        <v>1518</v>
      </c>
      <c r="I73" s="123">
        <v>34</v>
      </c>
      <c r="J73" s="123">
        <v>246</v>
      </c>
      <c r="K73" s="123">
        <v>4</v>
      </c>
      <c r="L73" s="207">
        <f t="shared" si="14"/>
        <v>3832</v>
      </c>
      <c r="M73" s="220">
        <f t="shared" si="15"/>
        <v>38</v>
      </c>
      <c r="N73" s="124">
        <v>3100</v>
      </c>
      <c r="O73" s="123">
        <v>44</v>
      </c>
      <c r="P73" s="123">
        <v>655</v>
      </c>
      <c r="Q73" s="207">
        <v>3337</v>
      </c>
      <c r="R73" s="154">
        <f t="shared" si="13"/>
        <v>114.83368294875638</v>
      </c>
    </row>
    <row r="74" spans="1:18" ht="37.5" customHeight="1" x14ac:dyDescent="0.15">
      <c r="A74" s="455" t="s">
        <v>34</v>
      </c>
      <c r="B74" s="456"/>
      <c r="C74" s="456"/>
      <c r="D74" s="136">
        <v>27</v>
      </c>
      <c r="E74" s="136">
        <v>29</v>
      </c>
      <c r="F74" s="123">
        <v>1976</v>
      </c>
      <c r="G74" s="123">
        <v>285</v>
      </c>
      <c r="H74" s="123">
        <v>2704</v>
      </c>
      <c r="I74" s="123">
        <v>13</v>
      </c>
      <c r="J74" s="123">
        <v>492</v>
      </c>
      <c r="K74" s="123">
        <v>20</v>
      </c>
      <c r="L74" s="207">
        <f t="shared" si="14"/>
        <v>5457</v>
      </c>
      <c r="M74" s="220">
        <f t="shared" si="15"/>
        <v>33</v>
      </c>
      <c r="N74" s="124">
        <v>3434</v>
      </c>
      <c r="O74" s="123">
        <v>106</v>
      </c>
      <c r="P74" s="123">
        <v>1576</v>
      </c>
      <c r="Q74" s="207">
        <v>4771</v>
      </c>
      <c r="R74" s="154">
        <f t="shared" si="13"/>
        <v>114.37853699434082</v>
      </c>
    </row>
    <row r="75" spans="1:18" ht="37.5" customHeight="1" x14ac:dyDescent="0.15">
      <c r="A75" s="455" t="s">
        <v>35</v>
      </c>
      <c r="B75" s="456"/>
      <c r="C75" s="456"/>
      <c r="D75" s="136">
        <v>18</v>
      </c>
      <c r="E75" s="136">
        <v>28</v>
      </c>
      <c r="F75" s="123">
        <v>185</v>
      </c>
      <c r="G75" s="123">
        <v>6</v>
      </c>
      <c r="H75" s="123">
        <v>1531</v>
      </c>
      <c r="I75" s="123">
        <v>9</v>
      </c>
      <c r="J75" s="123">
        <v>326</v>
      </c>
      <c r="K75" s="123">
        <v>3</v>
      </c>
      <c r="L75" s="207">
        <f t="shared" si="14"/>
        <v>2048</v>
      </c>
      <c r="M75" s="220">
        <f t="shared" si="15"/>
        <v>12</v>
      </c>
      <c r="N75" s="124">
        <v>0</v>
      </c>
      <c r="O75" s="123">
        <v>0</v>
      </c>
      <c r="P75" s="123">
        <v>339</v>
      </c>
      <c r="Q75" s="207">
        <v>1757</v>
      </c>
      <c r="R75" s="154">
        <f t="shared" si="13"/>
        <v>116.56232214001139</v>
      </c>
    </row>
    <row r="76" spans="1:18" ht="37.5" customHeight="1" x14ac:dyDescent="0.15">
      <c r="A76" s="455" t="s">
        <v>129</v>
      </c>
      <c r="B76" s="456"/>
      <c r="C76" s="456"/>
      <c r="D76" s="136">
        <v>18</v>
      </c>
      <c r="E76" s="136">
        <v>29</v>
      </c>
      <c r="F76" s="123">
        <v>272</v>
      </c>
      <c r="G76" s="123">
        <v>12</v>
      </c>
      <c r="H76" s="123">
        <v>1767</v>
      </c>
      <c r="I76" s="123">
        <v>8</v>
      </c>
      <c r="J76" s="123">
        <v>206</v>
      </c>
      <c r="K76" s="123">
        <v>6</v>
      </c>
      <c r="L76" s="207">
        <f t="shared" si="14"/>
        <v>2257</v>
      </c>
      <c r="M76" s="220">
        <f t="shared" si="15"/>
        <v>14</v>
      </c>
      <c r="N76" s="124">
        <v>324</v>
      </c>
      <c r="O76" s="123">
        <v>0</v>
      </c>
      <c r="P76" s="123">
        <v>410</v>
      </c>
      <c r="Q76" s="207">
        <v>2352</v>
      </c>
      <c r="R76" s="154">
        <f t="shared" si="13"/>
        <v>95.960884353741491</v>
      </c>
    </row>
    <row r="77" spans="1:18" ht="37.5" customHeight="1" x14ac:dyDescent="0.15">
      <c r="A77" s="455" t="s">
        <v>36</v>
      </c>
      <c r="B77" s="456"/>
      <c r="C77" s="456"/>
      <c r="D77" s="136">
        <v>18</v>
      </c>
      <c r="E77" s="136">
        <v>28</v>
      </c>
      <c r="F77" s="123">
        <v>1782</v>
      </c>
      <c r="G77" s="123">
        <v>196</v>
      </c>
      <c r="H77" s="123">
        <v>1541</v>
      </c>
      <c r="I77" s="123">
        <v>8</v>
      </c>
      <c r="J77" s="123">
        <v>227</v>
      </c>
      <c r="K77" s="123">
        <v>7</v>
      </c>
      <c r="L77" s="207">
        <f t="shared" si="14"/>
        <v>3746</v>
      </c>
      <c r="M77" s="220">
        <f t="shared" si="15"/>
        <v>15</v>
      </c>
      <c r="N77" s="124">
        <v>2782</v>
      </c>
      <c r="O77" s="123">
        <v>123</v>
      </c>
      <c r="P77" s="123">
        <v>1273</v>
      </c>
      <c r="Q77" s="207">
        <v>3698</v>
      </c>
      <c r="R77" s="154">
        <f t="shared" si="13"/>
        <v>101.29799891833424</v>
      </c>
    </row>
    <row r="78" spans="1:18" ht="37.5" customHeight="1" x14ac:dyDescent="0.15">
      <c r="A78" s="455" t="s">
        <v>84</v>
      </c>
      <c r="B78" s="456"/>
      <c r="C78" s="456"/>
      <c r="D78" s="136">
        <v>18</v>
      </c>
      <c r="E78" s="136">
        <v>29</v>
      </c>
      <c r="F78" s="123">
        <v>1507</v>
      </c>
      <c r="G78" s="123">
        <v>244</v>
      </c>
      <c r="H78" s="123">
        <v>2056</v>
      </c>
      <c r="I78" s="123">
        <v>2</v>
      </c>
      <c r="J78" s="123">
        <v>506</v>
      </c>
      <c r="K78" s="123">
        <v>2</v>
      </c>
      <c r="L78" s="207">
        <f t="shared" si="14"/>
        <v>4313</v>
      </c>
      <c r="M78" s="220">
        <f t="shared" si="15"/>
        <v>4</v>
      </c>
      <c r="N78" s="124">
        <v>3660</v>
      </c>
      <c r="O78" s="123">
        <v>167</v>
      </c>
      <c r="P78" s="123">
        <v>1785</v>
      </c>
      <c r="Q78" s="297">
        <v>4159</v>
      </c>
      <c r="R78" s="154">
        <f t="shared" si="13"/>
        <v>103.70281317624428</v>
      </c>
    </row>
    <row r="79" spans="1:18" ht="37.5" customHeight="1" x14ac:dyDescent="0.15">
      <c r="A79" s="455" t="s">
        <v>235</v>
      </c>
      <c r="B79" s="456"/>
      <c r="C79" s="456"/>
      <c r="D79" s="136">
        <v>18</v>
      </c>
      <c r="E79" s="136">
        <v>28</v>
      </c>
      <c r="F79" s="123">
        <v>635</v>
      </c>
      <c r="G79" s="123">
        <v>84</v>
      </c>
      <c r="H79" s="123">
        <v>3084</v>
      </c>
      <c r="I79" s="123">
        <v>3</v>
      </c>
      <c r="J79" s="123">
        <v>604</v>
      </c>
      <c r="K79" s="123">
        <v>10</v>
      </c>
      <c r="L79" s="207">
        <f t="shared" si="14"/>
        <v>4407</v>
      </c>
      <c r="M79" s="220">
        <f>SUM(I79+K79)</f>
        <v>13</v>
      </c>
      <c r="N79" s="124">
        <v>4180</v>
      </c>
      <c r="O79" s="123">
        <v>30</v>
      </c>
      <c r="P79" s="123">
        <v>646</v>
      </c>
      <c r="Q79" s="297">
        <v>4370</v>
      </c>
      <c r="R79" s="154">
        <f t="shared" si="13"/>
        <v>100.84668192219679</v>
      </c>
    </row>
    <row r="80" spans="1:18" ht="37.5" customHeight="1" x14ac:dyDescent="0.15">
      <c r="A80" s="455" t="s">
        <v>120</v>
      </c>
      <c r="B80" s="456"/>
      <c r="C80" s="456"/>
      <c r="D80" s="136">
        <v>18</v>
      </c>
      <c r="E80" s="136">
        <v>26</v>
      </c>
      <c r="F80" s="123">
        <v>237</v>
      </c>
      <c r="G80" s="123">
        <v>24</v>
      </c>
      <c r="H80" s="123">
        <v>1061</v>
      </c>
      <c r="I80" s="123">
        <v>128</v>
      </c>
      <c r="J80" s="123">
        <v>222</v>
      </c>
      <c r="K80" s="123">
        <v>90</v>
      </c>
      <c r="L80" s="207">
        <f t="shared" si="14"/>
        <v>1544</v>
      </c>
      <c r="M80" s="220">
        <f t="shared" si="15"/>
        <v>218</v>
      </c>
      <c r="N80" s="124">
        <v>1430</v>
      </c>
      <c r="O80" s="123">
        <v>50</v>
      </c>
      <c r="P80" s="123">
        <v>346</v>
      </c>
      <c r="Q80" s="207">
        <v>2776</v>
      </c>
      <c r="R80" s="154">
        <f t="shared" si="13"/>
        <v>55.619596541786741</v>
      </c>
    </row>
    <row r="81" spans="1:18" ht="37.5" customHeight="1" x14ac:dyDescent="0.15">
      <c r="A81" s="455" t="s">
        <v>37</v>
      </c>
      <c r="B81" s="456"/>
      <c r="C81" s="456"/>
      <c r="D81" s="136">
        <v>27</v>
      </c>
      <c r="E81" s="136">
        <v>29</v>
      </c>
      <c r="F81" s="123">
        <v>647</v>
      </c>
      <c r="G81" s="123">
        <v>76</v>
      </c>
      <c r="H81" s="123">
        <v>4550</v>
      </c>
      <c r="I81" s="123">
        <v>0</v>
      </c>
      <c r="J81" s="123">
        <v>571</v>
      </c>
      <c r="K81" s="123">
        <v>0</v>
      </c>
      <c r="L81" s="207">
        <f t="shared" si="14"/>
        <v>5844</v>
      </c>
      <c r="M81" s="220">
        <f t="shared" si="15"/>
        <v>0</v>
      </c>
      <c r="N81" s="124">
        <v>4716</v>
      </c>
      <c r="O81" s="123">
        <v>73</v>
      </c>
      <c r="P81" s="123">
        <v>1469</v>
      </c>
      <c r="Q81" s="207">
        <v>5632</v>
      </c>
      <c r="R81" s="154">
        <f t="shared" si="13"/>
        <v>103.76420454545455</v>
      </c>
    </row>
    <row r="82" spans="1:18" ht="37.5" customHeight="1" x14ac:dyDescent="0.15">
      <c r="A82" s="455"/>
      <c r="B82" s="479"/>
      <c r="C82" s="479"/>
      <c r="D82" s="136"/>
      <c r="E82" s="136"/>
      <c r="F82" s="123"/>
      <c r="G82" s="123"/>
      <c r="H82" s="123"/>
      <c r="I82" s="123"/>
      <c r="J82" s="123"/>
      <c r="K82" s="123"/>
      <c r="L82" s="207"/>
      <c r="M82" s="110"/>
      <c r="N82" s="110"/>
      <c r="O82" s="123"/>
      <c r="P82" s="123"/>
      <c r="Q82" s="207"/>
      <c r="R82" s="203"/>
    </row>
    <row r="83" spans="1:18" ht="37.5" customHeight="1" x14ac:dyDescent="0.15">
      <c r="A83" s="455"/>
      <c r="B83" s="479"/>
      <c r="C83" s="479"/>
      <c r="D83" s="136"/>
      <c r="E83" s="136"/>
      <c r="F83" s="123"/>
      <c r="G83" s="123"/>
      <c r="H83" s="123"/>
      <c r="I83" s="123"/>
      <c r="J83" s="123"/>
      <c r="K83" s="123"/>
      <c r="L83" s="207"/>
      <c r="M83" s="110"/>
      <c r="N83" s="110"/>
      <c r="O83" s="123"/>
      <c r="P83" s="123"/>
      <c r="Q83" s="207"/>
      <c r="R83" s="203"/>
    </row>
    <row r="84" spans="1:18" ht="37.5" customHeight="1" x14ac:dyDescent="0.15">
      <c r="A84" s="455"/>
      <c r="B84" s="479"/>
      <c r="C84" s="479"/>
      <c r="D84" s="136"/>
      <c r="E84" s="136"/>
      <c r="F84" s="123"/>
      <c r="G84" s="123"/>
      <c r="H84" s="123"/>
      <c r="I84" s="123"/>
      <c r="J84" s="123"/>
      <c r="K84" s="123"/>
      <c r="L84" s="207"/>
      <c r="M84" s="110"/>
      <c r="N84" s="110"/>
      <c r="O84" s="123"/>
      <c r="P84" s="123"/>
      <c r="Q84" s="207"/>
      <c r="R84" s="203"/>
    </row>
    <row r="85" spans="1:18" ht="37.5" customHeight="1" x14ac:dyDescent="0.15">
      <c r="A85" s="455"/>
      <c r="B85" s="479"/>
      <c r="C85" s="479"/>
      <c r="D85" s="136"/>
      <c r="E85" s="136"/>
      <c r="F85" s="123"/>
      <c r="G85" s="123"/>
      <c r="H85" s="123"/>
      <c r="I85" s="123"/>
      <c r="J85" s="123"/>
      <c r="K85" s="123"/>
      <c r="L85" s="207"/>
      <c r="M85" s="110"/>
      <c r="N85" s="110"/>
      <c r="O85" s="123"/>
      <c r="P85" s="123"/>
      <c r="Q85" s="207"/>
      <c r="R85" s="203"/>
    </row>
    <row r="86" spans="1:18" ht="37.5" customHeight="1" x14ac:dyDescent="0.15">
      <c r="A86" s="494" t="s">
        <v>275</v>
      </c>
      <c r="B86" s="495"/>
      <c r="C86" s="496"/>
      <c r="D86" s="137">
        <f t="shared" ref="D86:Q86" si="16">SUM(D67:D81)</f>
        <v>306</v>
      </c>
      <c r="E86" s="137">
        <f t="shared" si="16"/>
        <v>426</v>
      </c>
      <c r="F86" s="128">
        <f t="shared" si="16"/>
        <v>12221</v>
      </c>
      <c r="G86" s="128">
        <f t="shared" si="16"/>
        <v>1581</v>
      </c>
      <c r="H86" s="128">
        <f t="shared" si="16"/>
        <v>31913</v>
      </c>
      <c r="I86" s="128">
        <f t="shared" si="16"/>
        <v>451</v>
      </c>
      <c r="J86" s="128">
        <f t="shared" si="16"/>
        <v>5905</v>
      </c>
      <c r="K86" s="128">
        <f t="shared" si="16"/>
        <v>248</v>
      </c>
      <c r="L86" s="128">
        <f t="shared" si="16"/>
        <v>51620</v>
      </c>
      <c r="M86" s="128">
        <f t="shared" si="16"/>
        <v>699</v>
      </c>
      <c r="N86" s="128">
        <f t="shared" si="16"/>
        <v>37221</v>
      </c>
      <c r="O86" s="128">
        <f t="shared" si="16"/>
        <v>852</v>
      </c>
      <c r="P86" s="128">
        <f t="shared" si="16"/>
        <v>12722</v>
      </c>
      <c r="Q86" s="128">
        <f t="shared" si="16"/>
        <v>49680</v>
      </c>
      <c r="R86" s="197">
        <f>L86/Q86*100</f>
        <v>103.90499194847021</v>
      </c>
    </row>
    <row r="87" spans="1:18" s="2" customFormat="1" ht="37.5" customHeight="1" x14ac:dyDescent="0.15">
      <c r="A87" s="509" t="s">
        <v>15</v>
      </c>
      <c r="B87" s="468"/>
      <c r="C87" s="501"/>
      <c r="D87" s="141"/>
      <c r="E87" s="141"/>
      <c r="F87" s="117">
        <f t="shared" ref="F87:K87" si="17">F86/$L$86*100</f>
        <v>23.674932196822937</v>
      </c>
      <c r="G87" s="117">
        <f t="shared" si="17"/>
        <v>3.0627663696241765</v>
      </c>
      <c r="H87" s="117">
        <f t="shared" si="17"/>
        <v>61.822936846183651</v>
      </c>
      <c r="I87" s="117">
        <f t="shared" si="17"/>
        <v>0.87369236729949629</v>
      </c>
      <c r="J87" s="117">
        <f t="shared" si="17"/>
        <v>11.439364587369237</v>
      </c>
      <c r="K87" s="117">
        <f t="shared" si="17"/>
        <v>0.48043394033320419</v>
      </c>
      <c r="L87" s="130"/>
      <c r="M87" s="185"/>
      <c r="N87" s="185"/>
      <c r="O87" s="117"/>
      <c r="P87" s="117"/>
      <c r="Q87" s="185"/>
      <c r="R87" s="199"/>
    </row>
    <row r="88" spans="1:18" ht="37.5" customHeight="1" x14ac:dyDescent="0.15">
      <c r="A88" s="487" t="s">
        <v>16</v>
      </c>
      <c r="B88" s="488"/>
      <c r="C88" s="489"/>
      <c r="D88" s="141"/>
      <c r="E88" s="141"/>
      <c r="F88" s="117">
        <f>F86/15</f>
        <v>814.73333333333335</v>
      </c>
      <c r="G88" s="117">
        <f>G86/15</f>
        <v>105.4</v>
      </c>
      <c r="H88" s="117">
        <f t="shared" ref="H88:P88" si="18">H86/15</f>
        <v>2127.5333333333333</v>
      </c>
      <c r="I88" s="117">
        <f t="shared" si="18"/>
        <v>30.066666666666666</v>
      </c>
      <c r="J88" s="117">
        <f t="shared" si="18"/>
        <v>393.66666666666669</v>
      </c>
      <c r="K88" s="117">
        <f t="shared" si="18"/>
        <v>16.533333333333335</v>
      </c>
      <c r="L88" s="117">
        <f t="shared" si="18"/>
        <v>3441.3333333333335</v>
      </c>
      <c r="M88" s="117">
        <f t="shared" si="18"/>
        <v>46.6</v>
      </c>
      <c r="N88" s="117">
        <f t="shared" si="18"/>
        <v>2481.4</v>
      </c>
      <c r="O88" s="117">
        <f t="shared" si="18"/>
        <v>56.8</v>
      </c>
      <c r="P88" s="117">
        <f t="shared" si="18"/>
        <v>848.13333333333333</v>
      </c>
      <c r="Q88" s="117"/>
      <c r="R88" s="200"/>
    </row>
    <row r="89" spans="1:18" ht="37.5" customHeight="1" x14ac:dyDescent="0.15">
      <c r="A89" s="487" t="s">
        <v>17</v>
      </c>
      <c r="B89" s="488"/>
      <c r="C89" s="489"/>
      <c r="D89" s="9"/>
      <c r="E89" s="9"/>
      <c r="F89" s="117">
        <f>F86/$D$86*18</f>
        <v>718.88235294117646</v>
      </c>
      <c r="G89" s="117">
        <f t="shared" ref="G89:P89" si="19">G86/$D$86*18</f>
        <v>93</v>
      </c>
      <c r="H89" s="117">
        <f t="shared" si="19"/>
        <v>1877.2352941176471</v>
      </c>
      <c r="I89" s="117">
        <f t="shared" si="19"/>
        <v>26.529411764705884</v>
      </c>
      <c r="J89" s="117">
        <f t="shared" si="19"/>
        <v>347.35294117647061</v>
      </c>
      <c r="K89" s="117">
        <f t="shared" si="19"/>
        <v>14.588235294117647</v>
      </c>
      <c r="L89" s="117">
        <f t="shared" si="19"/>
        <v>3036.4705882352941</v>
      </c>
      <c r="M89" s="117">
        <f t="shared" si="19"/>
        <v>41.117647058823529</v>
      </c>
      <c r="N89" s="117">
        <f t="shared" si="19"/>
        <v>2189.4705882352941</v>
      </c>
      <c r="O89" s="117">
        <f t="shared" si="19"/>
        <v>50.117647058823529</v>
      </c>
      <c r="P89" s="117">
        <f t="shared" si="19"/>
        <v>748.35294117647049</v>
      </c>
      <c r="Q89" s="117"/>
      <c r="R89" s="200"/>
    </row>
    <row r="90" spans="1:18" ht="37.5" customHeight="1" x14ac:dyDescent="0.15">
      <c r="A90" s="487" t="s">
        <v>18</v>
      </c>
      <c r="B90" s="488"/>
      <c r="C90" s="489"/>
      <c r="D90" s="355">
        <v>306</v>
      </c>
      <c r="E90" s="355">
        <v>429</v>
      </c>
      <c r="F90" s="356">
        <v>11345</v>
      </c>
      <c r="G90" s="356">
        <v>1506</v>
      </c>
      <c r="H90" s="356">
        <v>31381</v>
      </c>
      <c r="I90" s="357">
        <v>135</v>
      </c>
      <c r="J90" s="356">
        <v>5448</v>
      </c>
      <c r="K90" s="357">
        <v>79</v>
      </c>
      <c r="L90" s="384">
        <f>SUM(F90+G90+H90+J90)</f>
        <v>49680</v>
      </c>
      <c r="M90" s="384">
        <f>SUM(I90+K90)</f>
        <v>214</v>
      </c>
      <c r="N90" s="359">
        <v>35605</v>
      </c>
      <c r="O90" s="356">
        <v>897</v>
      </c>
      <c r="P90" s="356">
        <v>12233</v>
      </c>
      <c r="Q90" s="133" t="s">
        <v>72</v>
      </c>
      <c r="R90" s="201"/>
    </row>
    <row r="91" spans="1:18" ht="33" customHeight="1" x14ac:dyDescent="0.15">
      <c r="A91" s="458"/>
      <c r="B91" s="458"/>
      <c r="C91" s="458"/>
      <c r="D91" s="458"/>
      <c r="E91" s="458"/>
      <c r="F91" s="458"/>
      <c r="G91" s="458"/>
      <c r="H91" s="458"/>
      <c r="I91" s="458"/>
      <c r="J91" s="458"/>
      <c r="K91" s="458"/>
      <c r="L91" s="458"/>
      <c r="M91" s="458"/>
      <c r="N91" s="458"/>
      <c r="O91" s="458"/>
      <c r="P91" s="458"/>
      <c r="Q91" s="458"/>
      <c r="R91" s="458"/>
    </row>
    <row r="92" spans="1:18" ht="37.5" customHeight="1" x14ac:dyDescent="0.15">
      <c r="A92" s="505" t="s">
        <v>319</v>
      </c>
      <c r="B92" s="505"/>
      <c r="C92" s="505"/>
      <c r="D92" s="505"/>
      <c r="E92" s="505"/>
      <c r="F92" s="505"/>
      <c r="G92" s="505"/>
      <c r="H92" s="505"/>
      <c r="I92" s="505"/>
      <c r="J92" s="505"/>
      <c r="K92" s="505"/>
      <c r="L92" s="505"/>
      <c r="M92" s="505"/>
      <c r="N92" s="505"/>
      <c r="O92" s="505"/>
      <c r="P92" s="505"/>
      <c r="Q92" s="505"/>
      <c r="R92" s="74" t="s">
        <v>77</v>
      </c>
    </row>
    <row r="93" spans="1:18" ht="37.5" customHeight="1" x14ac:dyDescent="0.15">
      <c r="A93" s="17"/>
      <c r="B93" s="12"/>
      <c r="C93" s="30" t="s">
        <v>50</v>
      </c>
      <c r="D93" s="506" t="s">
        <v>82</v>
      </c>
      <c r="E93" s="506" t="s">
        <v>53</v>
      </c>
      <c r="F93" s="512" t="s">
        <v>210</v>
      </c>
      <c r="G93" s="513"/>
      <c r="H93" s="513"/>
      <c r="I93" s="513"/>
      <c r="J93" s="513"/>
      <c r="K93" s="513"/>
      <c r="L93" s="513"/>
      <c r="M93" s="513"/>
      <c r="N93" s="513"/>
      <c r="O93" s="513"/>
      <c r="P93" s="513"/>
      <c r="Q93" s="513"/>
      <c r="R93" s="514"/>
    </row>
    <row r="94" spans="1:18" ht="37.5" customHeight="1" x14ac:dyDescent="0.15">
      <c r="A94" s="18"/>
      <c r="B94" s="13"/>
      <c r="C94" s="13"/>
      <c r="D94" s="507"/>
      <c r="E94" s="507"/>
      <c r="F94" s="502" t="s">
        <v>0</v>
      </c>
      <c r="G94" s="481"/>
      <c r="H94" s="502" t="s">
        <v>1</v>
      </c>
      <c r="I94" s="503"/>
      <c r="J94" s="503"/>
      <c r="K94" s="481"/>
      <c r="L94" s="37"/>
      <c r="M94" s="510" t="s">
        <v>164</v>
      </c>
      <c r="N94" s="485" t="s">
        <v>170</v>
      </c>
      <c r="O94" s="485" t="s">
        <v>148</v>
      </c>
      <c r="P94" s="485" t="s">
        <v>149</v>
      </c>
      <c r="Q94" s="8"/>
      <c r="R94" s="39"/>
    </row>
    <row r="95" spans="1:18" ht="37.5" customHeight="1" x14ac:dyDescent="0.15">
      <c r="A95" s="26" t="s">
        <v>56</v>
      </c>
      <c r="B95" s="14"/>
      <c r="C95" s="14"/>
      <c r="D95" s="508"/>
      <c r="E95" s="508"/>
      <c r="F95" s="38" t="s">
        <v>2</v>
      </c>
      <c r="G95" s="38" t="s">
        <v>3</v>
      </c>
      <c r="H95" s="38" t="s">
        <v>2</v>
      </c>
      <c r="I95" s="151" t="s">
        <v>164</v>
      </c>
      <c r="J95" s="38" t="s">
        <v>3</v>
      </c>
      <c r="K95" s="151" t="s">
        <v>164</v>
      </c>
      <c r="L95" s="62" t="s">
        <v>4</v>
      </c>
      <c r="M95" s="511"/>
      <c r="N95" s="515"/>
      <c r="O95" s="515"/>
      <c r="P95" s="515"/>
      <c r="Q95" s="15" t="s">
        <v>5</v>
      </c>
      <c r="R95" s="28" t="s">
        <v>6</v>
      </c>
    </row>
    <row r="96" spans="1:18" ht="37.5" customHeight="1" x14ac:dyDescent="0.15">
      <c r="A96" s="504" t="s">
        <v>190</v>
      </c>
      <c r="B96" s="456"/>
      <c r="C96" s="456"/>
      <c r="D96" s="136">
        <v>18</v>
      </c>
      <c r="E96" s="136">
        <v>28</v>
      </c>
      <c r="F96" s="123">
        <v>1895</v>
      </c>
      <c r="G96" s="123">
        <v>263</v>
      </c>
      <c r="H96" s="123">
        <v>1340</v>
      </c>
      <c r="I96" s="123">
        <v>2</v>
      </c>
      <c r="J96" s="123">
        <v>155</v>
      </c>
      <c r="K96" s="123">
        <v>2</v>
      </c>
      <c r="L96" s="110">
        <f>SUM(F96+G96+H96+J96)</f>
        <v>3653</v>
      </c>
      <c r="M96" s="124">
        <f>SUM(I96+K96)</f>
        <v>4</v>
      </c>
      <c r="N96" s="124">
        <v>2920</v>
      </c>
      <c r="O96" s="123">
        <v>0</v>
      </c>
      <c r="P96" s="123">
        <v>1146</v>
      </c>
      <c r="Q96" s="123">
        <v>3516</v>
      </c>
      <c r="R96" s="154">
        <f t="shared" ref="R96:R112" si="20">L96/Q96*100</f>
        <v>103.89647326507394</v>
      </c>
    </row>
    <row r="97" spans="1:18" ht="37.5" customHeight="1" x14ac:dyDescent="0.15">
      <c r="A97" s="504" t="s">
        <v>59</v>
      </c>
      <c r="B97" s="456"/>
      <c r="C97" s="456"/>
      <c r="D97" s="136">
        <v>18</v>
      </c>
      <c r="E97" s="136">
        <v>29</v>
      </c>
      <c r="F97" s="123">
        <v>1007</v>
      </c>
      <c r="G97" s="123">
        <v>40</v>
      </c>
      <c r="H97" s="123">
        <v>2779</v>
      </c>
      <c r="I97" s="123">
        <v>0</v>
      </c>
      <c r="J97" s="123">
        <v>279</v>
      </c>
      <c r="K97" s="123">
        <v>0</v>
      </c>
      <c r="L97" s="110">
        <f t="shared" ref="L97:L112" si="21">SUM(F97+G97+H97+J97)</f>
        <v>4105</v>
      </c>
      <c r="M97" s="124">
        <f t="shared" ref="M97:M112" si="22">SUM(I97+K97)</f>
        <v>0</v>
      </c>
      <c r="N97" s="124">
        <v>4029</v>
      </c>
      <c r="O97" s="123">
        <v>0</v>
      </c>
      <c r="P97" s="123">
        <v>1412</v>
      </c>
      <c r="Q97" s="123">
        <v>3983</v>
      </c>
      <c r="R97" s="154">
        <f t="shared" si="20"/>
        <v>103.06301782575949</v>
      </c>
    </row>
    <row r="98" spans="1:18" ht="37.5" customHeight="1" x14ac:dyDescent="0.15">
      <c r="A98" s="455" t="s">
        <v>92</v>
      </c>
      <c r="B98" s="456"/>
      <c r="C98" s="456"/>
      <c r="D98" s="136">
        <v>36</v>
      </c>
      <c r="E98" s="136">
        <v>28</v>
      </c>
      <c r="F98" s="123">
        <v>1807</v>
      </c>
      <c r="G98" s="123">
        <v>242</v>
      </c>
      <c r="H98" s="123">
        <v>2785</v>
      </c>
      <c r="I98" s="123">
        <v>9</v>
      </c>
      <c r="J98" s="123">
        <v>277</v>
      </c>
      <c r="K98" s="123">
        <v>14</v>
      </c>
      <c r="L98" s="110">
        <f t="shared" si="21"/>
        <v>5111</v>
      </c>
      <c r="M98" s="124">
        <f t="shared" si="22"/>
        <v>23</v>
      </c>
      <c r="N98" s="124">
        <v>1905</v>
      </c>
      <c r="O98" s="123">
        <v>0</v>
      </c>
      <c r="P98" s="123">
        <v>1118</v>
      </c>
      <c r="Q98" s="123">
        <v>4440</v>
      </c>
      <c r="R98" s="154">
        <f t="shared" si="20"/>
        <v>115.11261261261261</v>
      </c>
    </row>
    <row r="99" spans="1:18" ht="37.5" customHeight="1" x14ac:dyDescent="0.15">
      <c r="A99" s="455" t="s">
        <v>38</v>
      </c>
      <c r="B99" s="456"/>
      <c r="C99" s="456"/>
      <c r="D99" s="136">
        <v>18</v>
      </c>
      <c r="E99" s="136">
        <v>28</v>
      </c>
      <c r="F99" s="123">
        <v>941</v>
      </c>
      <c r="G99" s="123">
        <v>78</v>
      </c>
      <c r="H99" s="123">
        <v>2829</v>
      </c>
      <c r="I99" s="123">
        <v>0</v>
      </c>
      <c r="J99" s="123">
        <v>315</v>
      </c>
      <c r="K99" s="123">
        <v>0</v>
      </c>
      <c r="L99" s="110">
        <f t="shared" si="21"/>
        <v>4163</v>
      </c>
      <c r="M99" s="124">
        <f t="shared" si="22"/>
        <v>0</v>
      </c>
      <c r="N99" s="124">
        <v>2804</v>
      </c>
      <c r="O99" s="123">
        <v>7</v>
      </c>
      <c r="P99" s="123">
        <v>1251</v>
      </c>
      <c r="Q99" s="123">
        <v>4124</v>
      </c>
      <c r="R99" s="154">
        <f t="shared" si="20"/>
        <v>100.94568380213384</v>
      </c>
    </row>
    <row r="100" spans="1:18" ht="37.5" customHeight="1" x14ac:dyDescent="0.15">
      <c r="A100" s="504" t="s">
        <v>83</v>
      </c>
      <c r="B100" s="456"/>
      <c r="C100" s="456"/>
      <c r="D100" s="136">
        <v>18</v>
      </c>
      <c r="E100" s="136">
        <v>29</v>
      </c>
      <c r="F100" s="123">
        <v>1383</v>
      </c>
      <c r="G100" s="123">
        <v>282</v>
      </c>
      <c r="H100" s="123">
        <v>1919</v>
      </c>
      <c r="I100" s="123">
        <v>4</v>
      </c>
      <c r="J100" s="123">
        <v>561</v>
      </c>
      <c r="K100" s="123">
        <v>2</v>
      </c>
      <c r="L100" s="110">
        <f t="shared" si="21"/>
        <v>4145</v>
      </c>
      <c r="M100" s="124">
        <f t="shared" si="22"/>
        <v>6</v>
      </c>
      <c r="N100" s="124">
        <v>3507</v>
      </c>
      <c r="O100" s="123">
        <v>111</v>
      </c>
      <c r="P100" s="123">
        <v>1050</v>
      </c>
      <c r="Q100" s="127">
        <v>4281</v>
      </c>
      <c r="R100" s="154">
        <f t="shared" si="20"/>
        <v>96.823172156038311</v>
      </c>
    </row>
    <row r="101" spans="1:18" ht="37.5" customHeight="1" x14ac:dyDescent="0.15">
      <c r="A101" s="504" t="s">
        <v>121</v>
      </c>
      <c r="B101" s="456"/>
      <c r="C101" s="456"/>
      <c r="D101" s="136">
        <v>27</v>
      </c>
      <c r="E101" s="136">
        <v>30</v>
      </c>
      <c r="F101" s="123">
        <v>2086</v>
      </c>
      <c r="G101" s="123">
        <v>117</v>
      </c>
      <c r="H101" s="123">
        <v>3875</v>
      </c>
      <c r="I101" s="123">
        <v>0</v>
      </c>
      <c r="J101" s="123">
        <v>479</v>
      </c>
      <c r="K101" s="123">
        <v>0</v>
      </c>
      <c r="L101" s="110">
        <f t="shared" si="21"/>
        <v>6557</v>
      </c>
      <c r="M101" s="124">
        <f t="shared" si="22"/>
        <v>0</v>
      </c>
      <c r="N101" s="124">
        <v>6277</v>
      </c>
      <c r="O101" s="123">
        <v>137</v>
      </c>
      <c r="P101" s="123">
        <v>1884</v>
      </c>
      <c r="Q101" s="123">
        <v>6098</v>
      </c>
      <c r="R101" s="154">
        <f t="shared" si="20"/>
        <v>107.52705805182028</v>
      </c>
    </row>
    <row r="102" spans="1:18" ht="37.5" customHeight="1" x14ac:dyDescent="0.15">
      <c r="A102" s="504" t="s">
        <v>89</v>
      </c>
      <c r="B102" s="456"/>
      <c r="C102" s="456"/>
      <c r="D102" s="136">
        <v>18</v>
      </c>
      <c r="E102" s="136">
        <v>28</v>
      </c>
      <c r="F102" s="123">
        <v>1060</v>
      </c>
      <c r="G102" s="123">
        <v>89</v>
      </c>
      <c r="H102" s="123">
        <v>1478</v>
      </c>
      <c r="I102" s="123">
        <v>17</v>
      </c>
      <c r="J102" s="123">
        <v>170</v>
      </c>
      <c r="K102" s="123">
        <v>9</v>
      </c>
      <c r="L102" s="110">
        <f t="shared" si="21"/>
        <v>2797</v>
      </c>
      <c r="M102" s="124">
        <f t="shared" si="22"/>
        <v>26</v>
      </c>
      <c r="N102" s="124">
        <v>1065</v>
      </c>
      <c r="O102" s="123">
        <v>0</v>
      </c>
      <c r="P102" s="123">
        <v>564</v>
      </c>
      <c r="Q102" s="123">
        <v>2494</v>
      </c>
      <c r="R102" s="154">
        <f t="shared" si="20"/>
        <v>112.14915797914995</v>
      </c>
    </row>
    <row r="103" spans="1:18" ht="37.5" customHeight="1" x14ac:dyDescent="0.15">
      <c r="A103" s="455" t="s">
        <v>90</v>
      </c>
      <c r="B103" s="456"/>
      <c r="C103" s="456"/>
      <c r="D103" s="136">
        <v>36</v>
      </c>
      <c r="E103" s="136">
        <v>30</v>
      </c>
      <c r="F103" s="123">
        <v>1128</v>
      </c>
      <c r="G103" s="123">
        <v>84</v>
      </c>
      <c r="H103" s="123">
        <v>1478</v>
      </c>
      <c r="I103" s="123">
        <v>0</v>
      </c>
      <c r="J103" s="123">
        <v>597</v>
      </c>
      <c r="K103" s="123">
        <v>0</v>
      </c>
      <c r="L103" s="110">
        <f t="shared" si="21"/>
        <v>3287</v>
      </c>
      <c r="M103" s="124">
        <f t="shared" si="22"/>
        <v>0</v>
      </c>
      <c r="N103" s="124">
        <v>2005</v>
      </c>
      <c r="O103" s="123">
        <v>0</v>
      </c>
      <c r="P103" s="123">
        <v>738</v>
      </c>
      <c r="Q103" s="123">
        <v>3003</v>
      </c>
      <c r="R103" s="154">
        <f t="shared" si="20"/>
        <v>109.45720945720944</v>
      </c>
    </row>
    <row r="104" spans="1:18" ht="37.5" customHeight="1" x14ac:dyDescent="0.15">
      <c r="A104" s="455" t="s">
        <v>91</v>
      </c>
      <c r="B104" s="456"/>
      <c r="C104" s="456"/>
      <c r="D104" s="136">
        <v>18</v>
      </c>
      <c r="E104" s="136">
        <v>28</v>
      </c>
      <c r="F104" s="123">
        <v>1018</v>
      </c>
      <c r="G104" s="123">
        <v>41</v>
      </c>
      <c r="H104" s="123">
        <v>1502</v>
      </c>
      <c r="I104" s="123">
        <v>0</v>
      </c>
      <c r="J104" s="123">
        <v>163</v>
      </c>
      <c r="K104" s="123">
        <v>0</v>
      </c>
      <c r="L104" s="110">
        <f t="shared" si="21"/>
        <v>2724</v>
      </c>
      <c r="M104" s="124">
        <f t="shared" si="22"/>
        <v>0</v>
      </c>
      <c r="N104" s="124">
        <v>1902</v>
      </c>
      <c r="O104" s="123">
        <v>0</v>
      </c>
      <c r="P104" s="123">
        <v>789</v>
      </c>
      <c r="Q104" s="123">
        <v>2567</v>
      </c>
      <c r="R104" s="154">
        <f t="shared" si="20"/>
        <v>106.11608881963382</v>
      </c>
    </row>
    <row r="105" spans="1:18" ht="37.5" customHeight="1" x14ac:dyDescent="0.15">
      <c r="A105" s="455" t="s">
        <v>124</v>
      </c>
      <c r="B105" s="456"/>
      <c r="C105" s="456"/>
      <c r="D105" s="136">
        <v>18</v>
      </c>
      <c r="E105" s="136">
        <v>30</v>
      </c>
      <c r="F105" s="123">
        <v>113</v>
      </c>
      <c r="G105" s="123">
        <v>6</v>
      </c>
      <c r="H105" s="123">
        <v>3723</v>
      </c>
      <c r="I105" s="123">
        <v>0</v>
      </c>
      <c r="J105" s="123">
        <v>463</v>
      </c>
      <c r="K105" s="123">
        <v>0</v>
      </c>
      <c r="L105" s="110">
        <f t="shared" si="21"/>
        <v>4305</v>
      </c>
      <c r="M105" s="124">
        <f t="shared" si="22"/>
        <v>0</v>
      </c>
      <c r="N105" s="124">
        <v>3750</v>
      </c>
      <c r="O105" s="123">
        <v>0</v>
      </c>
      <c r="P105" s="123">
        <v>1634</v>
      </c>
      <c r="Q105" s="123">
        <v>4356</v>
      </c>
      <c r="R105" s="154">
        <f t="shared" si="20"/>
        <v>98.829201101928376</v>
      </c>
    </row>
    <row r="106" spans="1:18" ht="37.5" customHeight="1" x14ac:dyDescent="0.15">
      <c r="A106" s="455" t="s">
        <v>39</v>
      </c>
      <c r="B106" s="456"/>
      <c r="C106" s="456"/>
      <c r="D106" s="136">
        <v>27</v>
      </c>
      <c r="E106" s="136">
        <v>28</v>
      </c>
      <c r="F106" s="123">
        <v>1279</v>
      </c>
      <c r="G106" s="123">
        <v>96</v>
      </c>
      <c r="H106" s="123">
        <v>2340</v>
      </c>
      <c r="I106" s="123">
        <v>0</v>
      </c>
      <c r="J106" s="123">
        <v>179</v>
      </c>
      <c r="K106" s="123">
        <v>0</v>
      </c>
      <c r="L106" s="110">
        <f t="shared" si="21"/>
        <v>3894</v>
      </c>
      <c r="M106" s="124">
        <f t="shared" si="22"/>
        <v>0</v>
      </c>
      <c r="N106" s="124">
        <v>3799</v>
      </c>
      <c r="O106" s="123">
        <v>0</v>
      </c>
      <c r="P106" s="123">
        <v>1400</v>
      </c>
      <c r="Q106" s="123">
        <v>3668</v>
      </c>
      <c r="R106" s="154">
        <f t="shared" si="20"/>
        <v>106.16139585605235</v>
      </c>
    </row>
    <row r="107" spans="1:18" ht="37.5" customHeight="1" x14ac:dyDescent="0.15">
      <c r="A107" s="455" t="s">
        <v>40</v>
      </c>
      <c r="B107" s="456"/>
      <c r="C107" s="456"/>
      <c r="D107" s="136">
        <v>27</v>
      </c>
      <c r="E107" s="136">
        <v>29</v>
      </c>
      <c r="F107" s="123">
        <v>1849</v>
      </c>
      <c r="G107" s="123">
        <v>123</v>
      </c>
      <c r="H107" s="123">
        <v>1797</v>
      </c>
      <c r="I107" s="123">
        <v>1</v>
      </c>
      <c r="J107" s="123">
        <v>214</v>
      </c>
      <c r="K107" s="123">
        <v>1</v>
      </c>
      <c r="L107" s="110">
        <f t="shared" si="21"/>
        <v>3983</v>
      </c>
      <c r="M107" s="124">
        <f t="shared" si="22"/>
        <v>2</v>
      </c>
      <c r="N107" s="124">
        <v>1689</v>
      </c>
      <c r="O107" s="123">
        <v>23</v>
      </c>
      <c r="P107" s="123">
        <v>1183</v>
      </c>
      <c r="Q107" s="123">
        <v>3811</v>
      </c>
      <c r="R107" s="154">
        <f t="shared" si="20"/>
        <v>104.51325111519287</v>
      </c>
    </row>
    <row r="108" spans="1:18" ht="37.5" customHeight="1" x14ac:dyDescent="0.15">
      <c r="A108" s="455" t="s">
        <v>41</v>
      </c>
      <c r="B108" s="456"/>
      <c r="C108" s="456"/>
      <c r="D108" s="136">
        <v>18</v>
      </c>
      <c r="E108" s="136">
        <v>28</v>
      </c>
      <c r="F108" s="123">
        <v>1563</v>
      </c>
      <c r="G108" s="123">
        <v>131</v>
      </c>
      <c r="H108" s="123">
        <v>1430</v>
      </c>
      <c r="I108" s="123">
        <v>3</v>
      </c>
      <c r="J108" s="123">
        <v>148</v>
      </c>
      <c r="K108" s="123">
        <v>4</v>
      </c>
      <c r="L108" s="110">
        <f t="shared" si="21"/>
        <v>3272</v>
      </c>
      <c r="M108" s="124">
        <f t="shared" si="22"/>
        <v>7</v>
      </c>
      <c r="N108" s="124">
        <v>351</v>
      </c>
      <c r="O108" s="123">
        <v>42</v>
      </c>
      <c r="P108" s="123">
        <v>865</v>
      </c>
      <c r="Q108" s="123">
        <v>3400</v>
      </c>
      <c r="R108" s="154">
        <f t="shared" si="20"/>
        <v>96.235294117647058</v>
      </c>
    </row>
    <row r="109" spans="1:18" ht="37.5" customHeight="1" x14ac:dyDescent="0.15">
      <c r="A109" s="455" t="s">
        <v>42</v>
      </c>
      <c r="B109" s="456"/>
      <c r="C109" s="456"/>
      <c r="D109" s="136">
        <v>18</v>
      </c>
      <c r="E109" s="136">
        <v>29</v>
      </c>
      <c r="F109" s="123">
        <v>665</v>
      </c>
      <c r="G109" s="123">
        <v>120</v>
      </c>
      <c r="H109" s="123">
        <v>1764</v>
      </c>
      <c r="I109" s="123">
        <v>30</v>
      </c>
      <c r="J109" s="123">
        <v>333</v>
      </c>
      <c r="K109" s="123">
        <v>12</v>
      </c>
      <c r="L109" s="110">
        <f t="shared" si="21"/>
        <v>2882</v>
      </c>
      <c r="M109" s="124">
        <f t="shared" si="22"/>
        <v>42</v>
      </c>
      <c r="N109" s="124">
        <v>2711</v>
      </c>
      <c r="O109" s="123">
        <v>2</v>
      </c>
      <c r="P109" s="123">
        <v>451</v>
      </c>
      <c r="Q109" s="123">
        <v>2554</v>
      </c>
      <c r="R109" s="154">
        <f t="shared" si="20"/>
        <v>112.84259984338291</v>
      </c>
    </row>
    <row r="110" spans="1:18" ht="37.5" customHeight="1" x14ac:dyDescent="0.15">
      <c r="A110" s="455" t="s">
        <v>43</v>
      </c>
      <c r="B110" s="456"/>
      <c r="C110" s="456"/>
      <c r="D110" s="136">
        <v>27</v>
      </c>
      <c r="E110" s="136">
        <v>29</v>
      </c>
      <c r="F110" s="123">
        <v>2138</v>
      </c>
      <c r="G110" s="123">
        <v>132</v>
      </c>
      <c r="H110" s="123">
        <v>2275</v>
      </c>
      <c r="I110" s="123">
        <v>9</v>
      </c>
      <c r="J110" s="123">
        <v>381</v>
      </c>
      <c r="K110" s="123">
        <v>2</v>
      </c>
      <c r="L110" s="110">
        <f t="shared" si="21"/>
        <v>4926</v>
      </c>
      <c r="M110" s="124">
        <f t="shared" si="22"/>
        <v>11</v>
      </c>
      <c r="N110" s="124">
        <v>3666</v>
      </c>
      <c r="O110" s="123">
        <v>242</v>
      </c>
      <c r="P110" s="123">
        <v>1394</v>
      </c>
      <c r="Q110" s="123">
        <v>4650</v>
      </c>
      <c r="R110" s="154">
        <f t="shared" si="20"/>
        <v>105.93548387096774</v>
      </c>
    </row>
    <row r="111" spans="1:18" ht="37.5" customHeight="1" x14ac:dyDescent="0.15">
      <c r="A111" s="455" t="s">
        <v>44</v>
      </c>
      <c r="B111" s="456"/>
      <c r="C111" s="456"/>
      <c r="D111" s="136">
        <v>18</v>
      </c>
      <c r="E111" s="136">
        <v>28</v>
      </c>
      <c r="F111" s="123">
        <v>713</v>
      </c>
      <c r="G111" s="123">
        <v>88</v>
      </c>
      <c r="H111" s="123">
        <v>2782</v>
      </c>
      <c r="I111" s="123">
        <v>14</v>
      </c>
      <c r="J111" s="123">
        <v>300</v>
      </c>
      <c r="K111" s="123">
        <v>6</v>
      </c>
      <c r="L111" s="110">
        <f t="shared" si="21"/>
        <v>3883</v>
      </c>
      <c r="M111" s="124">
        <f t="shared" si="22"/>
        <v>20</v>
      </c>
      <c r="N111" s="124">
        <v>2750</v>
      </c>
      <c r="O111" s="123">
        <v>0</v>
      </c>
      <c r="P111" s="123">
        <v>879</v>
      </c>
      <c r="Q111" s="123">
        <v>4067</v>
      </c>
      <c r="R111" s="154">
        <f t="shared" si="20"/>
        <v>95.475780673715278</v>
      </c>
    </row>
    <row r="112" spans="1:18" ht="37.5" customHeight="1" x14ac:dyDescent="0.15">
      <c r="A112" s="455" t="s">
        <v>46</v>
      </c>
      <c r="B112" s="456"/>
      <c r="C112" s="456"/>
      <c r="D112" s="136">
        <v>18</v>
      </c>
      <c r="E112" s="136">
        <v>28</v>
      </c>
      <c r="F112" s="123">
        <v>1513</v>
      </c>
      <c r="G112" s="123">
        <v>105</v>
      </c>
      <c r="H112" s="123">
        <v>1141</v>
      </c>
      <c r="I112" s="123">
        <v>0</v>
      </c>
      <c r="J112" s="123">
        <v>164</v>
      </c>
      <c r="K112" s="123">
        <v>0</v>
      </c>
      <c r="L112" s="110">
        <f t="shared" si="21"/>
        <v>2923</v>
      </c>
      <c r="M112" s="124">
        <f t="shared" si="22"/>
        <v>0</v>
      </c>
      <c r="N112" s="124">
        <v>1716</v>
      </c>
      <c r="O112" s="123">
        <v>0</v>
      </c>
      <c r="P112" s="123">
        <v>751</v>
      </c>
      <c r="Q112" s="123">
        <v>2768</v>
      </c>
      <c r="R112" s="154">
        <f t="shared" si="20"/>
        <v>105.59971098265896</v>
      </c>
    </row>
    <row r="113" spans="1:18" ht="37.5" customHeight="1" x14ac:dyDescent="0.15">
      <c r="A113" s="455"/>
      <c r="B113" s="479"/>
      <c r="C113" s="479"/>
      <c r="D113" s="140" t="s">
        <v>19</v>
      </c>
      <c r="E113" s="140"/>
      <c r="F113" s="147"/>
      <c r="G113" s="147"/>
      <c r="H113" s="147"/>
      <c r="I113" s="147"/>
      <c r="J113" s="147"/>
      <c r="K113" s="147"/>
      <c r="L113" s="148" t="s">
        <v>14</v>
      </c>
      <c r="M113" s="148"/>
      <c r="N113" s="148"/>
      <c r="O113" s="123"/>
      <c r="P113" s="123"/>
      <c r="Q113" s="147" t="s">
        <v>14</v>
      </c>
      <c r="R113" s="204" t="s">
        <v>14</v>
      </c>
    </row>
    <row r="114" spans="1:18" ht="37.5" customHeight="1" x14ac:dyDescent="0.15">
      <c r="A114" s="455"/>
      <c r="B114" s="479"/>
      <c r="C114" s="479"/>
      <c r="D114" s="140"/>
      <c r="E114" s="140"/>
      <c r="F114" s="147"/>
      <c r="G114" s="147"/>
      <c r="H114" s="147"/>
      <c r="I114" s="147"/>
      <c r="J114" s="147"/>
      <c r="K114" s="147"/>
      <c r="L114" s="148"/>
      <c r="M114" s="148"/>
      <c r="N114" s="148"/>
      <c r="O114" s="123"/>
      <c r="P114" s="123"/>
      <c r="Q114" s="147"/>
      <c r="R114" s="204"/>
    </row>
    <row r="115" spans="1:18" ht="37.5" customHeight="1" x14ac:dyDescent="0.15">
      <c r="A115" s="455"/>
      <c r="B115" s="479"/>
      <c r="C115" s="479"/>
      <c r="D115" s="140"/>
      <c r="E115" s="140"/>
      <c r="F115" s="147"/>
      <c r="G115" s="147"/>
      <c r="H115" s="147"/>
      <c r="I115" s="147"/>
      <c r="J115" s="147"/>
      <c r="K115" s="147"/>
      <c r="L115" s="148"/>
      <c r="M115" s="148"/>
      <c r="N115" s="148"/>
      <c r="O115" s="123"/>
      <c r="P115" s="123"/>
      <c r="Q115" s="147"/>
      <c r="R115" s="204"/>
    </row>
    <row r="116" spans="1:18" ht="37.5" customHeight="1" x14ac:dyDescent="0.15">
      <c r="A116" s="455"/>
      <c r="B116" s="479"/>
      <c r="C116" s="479"/>
      <c r="D116" s="140"/>
      <c r="E116" s="140"/>
      <c r="F116" s="147"/>
      <c r="G116" s="147"/>
      <c r="H116" s="147"/>
      <c r="I116" s="147"/>
      <c r="J116" s="147"/>
      <c r="K116" s="147"/>
      <c r="L116" s="148"/>
      <c r="M116" s="148"/>
      <c r="N116" s="148"/>
      <c r="O116" s="123"/>
      <c r="P116" s="123"/>
      <c r="Q116" s="147"/>
      <c r="R116" s="204"/>
    </row>
    <row r="117" spans="1:18" ht="37.5" customHeight="1" x14ac:dyDescent="0.15">
      <c r="A117" s="494" t="s">
        <v>360</v>
      </c>
      <c r="B117" s="495"/>
      <c r="C117" s="496"/>
      <c r="D117" s="186">
        <f t="shared" ref="D117:Q117" si="23">SUM(D96:D112)</f>
        <v>378</v>
      </c>
      <c r="E117" s="186">
        <f t="shared" si="23"/>
        <v>487</v>
      </c>
      <c r="F117" s="128">
        <f t="shared" si="23"/>
        <v>22158</v>
      </c>
      <c r="G117" s="128">
        <f t="shared" si="23"/>
        <v>2037</v>
      </c>
      <c r="H117" s="128">
        <f t="shared" si="23"/>
        <v>37237</v>
      </c>
      <c r="I117" s="128">
        <f t="shared" si="23"/>
        <v>89</v>
      </c>
      <c r="J117" s="128">
        <f t="shared" si="23"/>
        <v>5178</v>
      </c>
      <c r="K117" s="128">
        <f t="shared" si="23"/>
        <v>52</v>
      </c>
      <c r="L117" s="128">
        <f t="shared" si="23"/>
        <v>66610</v>
      </c>
      <c r="M117" s="128">
        <f t="shared" si="23"/>
        <v>141</v>
      </c>
      <c r="N117" s="128">
        <f t="shared" si="23"/>
        <v>46846</v>
      </c>
      <c r="O117" s="128">
        <f t="shared" si="23"/>
        <v>564</v>
      </c>
      <c r="P117" s="128">
        <f t="shared" si="23"/>
        <v>18509</v>
      </c>
      <c r="Q117" s="128">
        <f t="shared" si="23"/>
        <v>63780</v>
      </c>
      <c r="R117" s="197">
        <f>L117/Q117*100</f>
        <v>104.43712762621512</v>
      </c>
    </row>
    <row r="118" spans="1:18" s="2" customFormat="1" ht="37.5" customHeight="1" x14ac:dyDescent="0.15">
      <c r="A118" s="500" t="s">
        <v>15</v>
      </c>
      <c r="B118" s="468"/>
      <c r="C118" s="501"/>
      <c r="D118" s="187"/>
      <c r="E118" s="187"/>
      <c r="F118" s="117">
        <f t="shared" ref="F118:K118" si="24">F117/$L$117*100</f>
        <v>33.265275484161535</v>
      </c>
      <c r="G118" s="117">
        <f t="shared" si="24"/>
        <v>3.058099384476805</v>
      </c>
      <c r="H118" s="117">
        <f t="shared" si="24"/>
        <v>55.903017564930188</v>
      </c>
      <c r="I118" s="117">
        <f t="shared" si="24"/>
        <v>0.13361357153580541</v>
      </c>
      <c r="J118" s="117">
        <f t="shared" si="24"/>
        <v>7.7736075664314663</v>
      </c>
      <c r="K118" s="117">
        <f t="shared" si="24"/>
        <v>7.8066356402942502E-2</v>
      </c>
      <c r="L118" s="185"/>
      <c r="M118" s="185"/>
      <c r="N118" s="185"/>
      <c r="O118" s="117"/>
      <c r="P118" s="117"/>
      <c r="Q118" s="185"/>
      <c r="R118" s="199"/>
    </row>
    <row r="119" spans="1:18" ht="37.5" customHeight="1" x14ac:dyDescent="0.15">
      <c r="A119" s="487" t="s">
        <v>16</v>
      </c>
      <c r="B119" s="488"/>
      <c r="C119" s="489"/>
      <c r="D119" s="188"/>
      <c r="E119" s="188"/>
      <c r="F119" s="117">
        <f>F117/17</f>
        <v>1303.4117647058824</v>
      </c>
      <c r="G119" s="117">
        <f t="shared" ref="G119:P119" si="25">G117/17</f>
        <v>119.82352941176471</v>
      </c>
      <c r="H119" s="117">
        <f t="shared" si="25"/>
        <v>2190.4117647058824</v>
      </c>
      <c r="I119" s="117">
        <f t="shared" si="25"/>
        <v>5.2352941176470589</v>
      </c>
      <c r="J119" s="117">
        <f t="shared" si="25"/>
        <v>304.58823529411762</v>
      </c>
      <c r="K119" s="117">
        <f t="shared" si="25"/>
        <v>3.0588235294117645</v>
      </c>
      <c r="L119" s="117">
        <f t="shared" si="25"/>
        <v>3918.2352941176468</v>
      </c>
      <c r="M119" s="117">
        <f t="shared" si="25"/>
        <v>8.2941176470588243</v>
      </c>
      <c r="N119" s="117">
        <f t="shared" si="25"/>
        <v>2755.6470588235293</v>
      </c>
      <c r="O119" s="117">
        <f t="shared" si="25"/>
        <v>33.176470588235297</v>
      </c>
      <c r="P119" s="117">
        <f t="shared" si="25"/>
        <v>1088.7647058823529</v>
      </c>
      <c r="Q119" s="117"/>
      <c r="R119" s="200"/>
    </row>
    <row r="120" spans="1:18" ht="37.5" customHeight="1" x14ac:dyDescent="0.15">
      <c r="A120" s="487" t="s">
        <v>17</v>
      </c>
      <c r="B120" s="488"/>
      <c r="C120" s="489"/>
      <c r="D120" s="49"/>
      <c r="E120" s="49"/>
      <c r="F120" s="117">
        <f>F117/$D$117*18</f>
        <v>1055.1428571428571</v>
      </c>
      <c r="G120" s="117">
        <f t="shared" ref="G120:P120" si="26">G117/$D$117*18</f>
        <v>97</v>
      </c>
      <c r="H120" s="117">
        <f t="shared" si="26"/>
        <v>1773.1904761904761</v>
      </c>
      <c r="I120" s="117">
        <f t="shared" si="26"/>
        <v>4.2380952380952381</v>
      </c>
      <c r="J120" s="117">
        <f t="shared" si="26"/>
        <v>246.57142857142856</v>
      </c>
      <c r="K120" s="117">
        <f t="shared" si="26"/>
        <v>2.4761904761904763</v>
      </c>
      <c r="L120" s="117">
        <f t="shared" si="26"/>
        <v>3171.9047619047619</v>
      </c>
      <c r="M120" s="117">
        <f t="shared" si="26"/>
        <v>6.7142857142857144</v>
      </c>
      <c r="N120" s="117">
        <f t="shared" si="26"/>
        <v>2230.761904761905</v>
      </c>
      <c r="O120" s="117">
        <f t="shared" si="26"/>
        <v>26.857142857142858</v>
      </c>
      <c r="P120" s="117">
        <f t="shared" si="26"/>
        <v>881.38095238095241</v>
      </c>
      <c r="Q120" s="117"/>
      <c r="R120" s="200"/>
    </row>
    <row r="121" spans="1:18" ht="37.5" customHeight="1" x14ac:dyDescent="0.15">
      <c r="A121" s="487" t="s">
        <v>123</v>
      </c>
      <c r="B121" s="488"/>
      <c r="C121" s="489"/>
      <c r="D121" s="250">
        <v>378</v>
      </c>
      <c r="E121" s="250">
        <v>490</v>
      </c>
      <c r="F121" s="131">
        <v>20816</v>
      </c>
      <c r="G121" s="131">
        <v>2032</v>
      </c>
      <c r="H121" s="131">
        <v>35912</v>
      </c>
      <c r="I121" s="132">
        <v>37</v>
      </c>
      <c r="J121" s="131">
        <v>5020</v>
      </c>
      <c r="K121" s="132">
        <v>23</v>
      </c>
      <c r="L121" s="223">
        <f>SUM(F121+G121+H121+J121)</f>
        <v>63780</v>
      </c>
      <c r="M121" s="223">
        <f>SUM(I121+K121)</f>
        <v>60</v>
      </c>
      <c r="N121" s="223">
        <v>43471</v>
      </c>
      <c r="O121" s="131">
        <v>618</v>
      </c>
      <c r="P121" s="131">
        <v>21270</v>
      </c>
      <c r="Q121" s="133"/>
      <c r="R121" s="201"/>
    </row>
    <row r="122" spans="1:18" ht="37.5" customHeight="1" x14ac:dyDescent="0.15">
      <c r="A122" s="556"/>
      <c r="B122" s="556"/>
      <c r="C122" s="556"/>
      <c r="D122" s="556"/>
      <c r="E122" s="556"/>
      <c r="F122" s="556"/>
      <c r="G122" s="556"/>
      <c r="H122" s="556"/>
      <c r="I122" s="556"/>
      <c r="J122" s="556"/>
      <c r="K122" s="556"/>
      <c r="L122" s="556"/>
      <c r="M122" s="556"/>
      <c r="N122" s="556"/>
      <c r="O122" s="556"/>
      <c r="P122" s="556"/>
      <c r="Q122" s="556"/>
      <c r="R122" s="556"/>
    </row>
    <row r="123" spans="1:18" ht="40.5" customHeight="1" thickBot="1" x14ac:dyDescent="0.2">
      <c r="A123" s="558" t="s">
        <v>320</v>
      </c>
      <c r="B123" s="558"/>
      <c r="C123" s="558"/>
      <c r="D123" s="558"/>
      <c r="E123" s="558"/>
      <c r="F123" s="558"/>
      <c r="G123" s="558"/>
      <c r="H123" s="558"/>
      <c r="I123" s="558"/>
      <c r="J123" s="558"/>
      <c r="K123" s="558"/>
      <c r="L123" s="558"/>
      <c r="M123" s="558"/>
      <c r="N123" s="558"/>
      <c r="O123" s="558"/>
      <c r="P123" s="558"/>
      <c r="Q123" s="558"/>
      <c r="R123" s="75" t="s">
        <v>77</v>
      </c>
    </row>
    <row r="124" spans="1:18" ht="40.5" customHeight="1" x14ac:dyDescent="0.15">
      <c r="A124" s="40"/>
      <c r="B124" s="41"/>
      <c r="C124" s="42" t="s">
        <v>50</v>
      </c>
      <c r="D124" s="497" t="s">
        <v>82</v>
      </c>
      <c r="E124" s="482" t="s">
        <v>53</v>
      </c>
      <c r="F124" s="492" t="s">
        <v>106</v>
      </c>
      <c r="G124" s="492"/>
      <c r="H124" s="492"/>
      <c r="I124" s="492"/>
      <c r="J124" s="492"/>
      <c r="K124" s="492"/>
      <c r="L124" s="492"/>
      <c r="M124" s="492"/>
      <c r="N124" s="492"/>
      <c r="O124" s="492"/>
      <c r="P124" s="492"/>
      <c r="Q124" s="492"/>
      <c r="R124" s="493"/>
    </row>
    <row r="125" spans="1:18" ht="40.5" customHeight="1" x14ac:dyDescent="0.15">
      <c r="A125" s="43"/>
      <c r="B125" s="13"/>
      <c r="C125" s="13"/>
      <c r="D125" s="498"/>
      <c r="E125" s="483"/>
      <c r="F125" s="503" t="s">
        <v>0</v>
      </c>
      <c r="G125" s="481"/>
      <c r="H125" s="502" t="s">
        <v>1</v>
      </c>
      <c r="I125" s="503"/>
      <c r="J125" s="503"/>
      <c r="K125" s="481"/>
      <c r="L125" s="77"/>
      <c r="M125" s="510" t="s">
        <v>164</v>
      </c>
      <c r="N125" s="485" t="s">
        <v>170</v>
      </c>
      <c r="O125" s="485" t="s">
        <v>148</v>
      </c>
      <c r="P125" s="485" t="s">
        <v>149</v>
      </c>
      <c r="Q125" s="8"/>
      <c r="R125" s="44"/>
    </row>
    <row r="126" spans="1:18" ht="40.5" customHeight="1" thickBot="1" x14ac:dyDescent="0.2">
      <c r="A126" s="34" t="s">
        <v>56</v>
      </c>
      <c r="B126" s="45"/>
      <c r="C126" s="45"/>
      <c r="D126" s="499"/>
      <c r="E126" s="484"/>
      <c r="F126" s="48" t="s">
        <v>2</v>
      </c>
      <c r="G126" s="46" t="s">
        <v>3</v>
      </c>
      <c r="H126" s="46" t="s">
        <v>2</v>
      </c>
      <c r="I126" s="152" t="s">
        <v>164</v>
      </c>
      <c r="J126" s="46" t="s">
        <v>3</v>
      </c>
      <c r="K126" s="152" t="s">
        <v>164</v>
      </c>
      <c r="L126" s="64" t="s">
        <v>4</v>
      </c>
      <c r="M126" s="533"/>
      <c r="N126" s="486"/>
      <c r="O126" s="486"/>
      <c r="P126" s="486"/>
      <c r="Q126" s="11" t="s">
        <v>5</v>
      </c>
      <c r="R126" s="47" t="s">
        <v>6</v>
      </c>
    </row>
    <row r="127" spans="1:18" ht="40.5" customHeight="1" x14ac:dyDescent="0.15">
      <c r="A127" s="477" t="s">
        <v>283</v>
      </c>
      <c r="B127" s="478"/>
      <c r="C127" s="478"/>
      <c r="D127" s="142">
        <f xml:space="preserve"> D27</f>
        <v>495</v>
      </c>
      <c r="E127" s="155">
        <f xml:space="preserve"> E27</f>
        <v>623</v>
      </c>
      <c r="F127" s="109">
        <f t="shared" ref="F127:R127" si="27">F27</f>
        <v>11985</v>
      </c>
      <c r="G127" s="110">
        <f t="shared" si="27"/>
        <v>1875</v>
      </c>
      <c r="H127" s="110">
        <f t="shared" si="27"/>
        <v>47225</v>
      </c>
      <c r="I127" s="110">
        <f t="shared" si="27"/>
        <v>379</v>
      </c>
      <c r="J127" s="110">
        <f t="shared" si="27"/>
        <v>10430</v>
      </c>
      <c r="K127" s="110">
        <f t="shared" si="27"/>
        <v>158</v>
      </c>
      <c r="L127" s="110">
        <f t="shared" si="27"/>
        <v>71515</v>
      </c>
      <c r="M127" s="110">
        <f t="shared" si="27"/>
        <v>537</v>
      </c>
      <c r="N127" s="110">
        <f t="shared" si="27"/>
        <v>63556</v>
      </c>
      <c r="O127" s="110">
        <f t="shared" si="27"/>
        <v>1438</v>
      </c>
      <c r="P127" s="110">
        <f t="shared" si="27"/>
        <v>16940</v>
      </c>
      <c r="Q127" s="110">
        <f t="shared" si="27"/>
        <v>66351</v>
      </c>
      <c r="R127" s="111">
        <f t="shared" si="27"/>
        <v>107.78285180328857</v>
      </c>
    </row>
    <row r="128" spans="1:18" ht="40.5" customHeight="1" x14ac:dyDescent="0.15">
      <c r="A128" s="474" t="s">
        <v>113</v>
      </c>
      <c r="B128" s="476"/>
      <c r="C128" s="476"/>
      <c r="D128" s="142"/>
      <c r="E128" s="155"/>
      <c r="F128" s="109">
        <f t="shared" ref="F128:K131" si="28">F28</f>
        <v>16.758721946444801</v>
      </c>
      <c r="G128" s="110">
        <f t="shared" si="28"/>
        <v>2.6218275886177724</v>
      </c>
      <c r="H128" s="110">
        <f t="shared" si="28"/>
        <v>66.035097531986295</v>
      </c>
      <c r="I128" s="110">
        <f t="shared" si="28"/>
        <v>0.52995874991260583</v>
      </c>
      <c r="J128" s="110">
        <f t="shared" si="28"/>
        <v>14.584352932951127</v>
      </c>
      <c r="K128" s="110">
        <f t="shared" si="28"/>
        <v>0.22093267146752427</v>
      </c>
      <c r="L128" s="110"/>
      <c r="M128" s="110"/>
      <c r="N128" s="110"/>
      <c r="O128" s="110"/>
      <c r="P128" s="110"/>
      <c r="Q128" s="110"/>
      <c r="R128" s="111"/>
    </row>
    <row r="129" spans="1:18" ht="40.5" customHeight="1" x14ac:dyDescent="0.15">
      <c r="A129" s="471" t="s">
        <v>69</v>
      </c>
      <c r="B129" s="470"/>
      <c r="C129" s="470"/>
      <c r="D129" s="142"/>
      <c r="E129" s="155"/>
      <c r="F129" s="109">
        <f t="shared" si="28"/>
        <v>544.77272727272725</v>
      </c>
      <c r="G129" s="110">
        <f t="shared" si="28"/>
        <v>85.227272727272734</v>
      </c>
      <c r="H129" s="110">
        <f t="shared" si="28"/>
        <v>2146.590909090909</v>
      </c>
      <c r="I129" s="110">
        <f t="shared" si="28"/>
        <v>17.227272727272727</v>
      </c>
      <c r="J129" s="110">
        <f t="shared" si="28"/>
        <v>474.09090909090907</v>
      </c>
      <c r="K129" s="110">
        <f t="shared" si="28"/>
        <v>7.1818181818181817</v>
      </c>
      <c r="L129" s="110">
        <f t="shared" ref="L129:P131" si="29">L29</f>
        <v>3250.681818181818</v>
      </c>
      <c r="M129" s="110">
        <f t="shared" si="29"/>
        <v>24.40909090909091</v>
      </c>
      <c r="N129" s="110">
        <f t="shared" si="29"/>
        <v>2888.909090909091</v>
      </c>
      <c r="O129" s="110">
        <f t="shared" si="29"/>
        <v>65.36363636363636</v>
      </c>
      <c r="P129" s="110">
        <f t="shared" si="29"/>
        <v>770</v>
      </c>
      <c r="Q129" s="110"/>
      <c r="R129" s="111"/>
    </row>
    <row r="130" spans="1:18" ht="40.5" customHeight="1" x14ac:dyDescent="0.15">
      <c r="A130" s="471" t="s">
        <v>70</v>
      </c>
      <c r="B130" s="470"/>
      <c r="C130" s="470"/>
      <c r="D130" s="142"/>
      <c r="E130" s="155"/>
      <c r="F130" s="109">
        <f t="shared" si="28"/>
        <v>435.81818181818181</v>
      </c>
      <c r="G130" s="110">
        <f t="shared" si="28"/>
        <v>68.181818181818187</v>
      </c>
      <c r="H130" s="110">
        <f t="shared" si="28"/>
        <v>1717.2727272727273</v>
      </c>
      <c r="I130" s="110">
        <f t="shared" si="28"/>
        <v>13.781818181818183</v>
      </c>
      <c r="J130" s="110">
        <f t="shared" si="28"/>
        <v>379.27272727272725</v>
      </c>
      <c r="K130" s="110">
        <f t="shared" si="28"/>
        <v>5.7454545454545451</v>
      </c>
      <c r="L130" s="110">
        <f t="shared" si="29"/>
        <v>2600.545454545455</v>
      </c>
      <c r="M130" s="110">
        <f t="shared" si="29"/>
        <v>19.527272727272731</v>
      </c>
      <c r="N130" s="110">
        <f t="shared" si="29"/>
        <v>2311.1272727272726</v>
      </c>
      <c r="O130" s="110">
        <f t="shared" si="29"/>
        <v>52.290909090909089</v>
      </c>
      <c r="P130" s="110">
        <f t="shared" si="29"/>
        <v>616</v>
      </c>
      <c r="Q130" s="110"/>
      <c r="R130" s="111"/>
    </row>
    <row r="131" spans="1:18" ht="40.5" customHeight="1" thickBot="1" x14ac:dyDescent="0.2">
      <c r="A131" s="460" t="s">
        <v>187</v>
      </c>
      <c r="B131" s="461"/>
      <c r="C131" s="462"/>
      <c r="D131" s="257">
        <f>D31</f>
        <v>495</v>
      </c>
      <c r="E131" s="231">
        <f>E31</f>
        <v>627</v>
      </c>
      <c r="F131" s="256">
        <f t="shared" si="28"/>
        <v>11676</v>
      </c>
      <c r="G131" s="251">
        <f t="shared" si="28"/>
        <v>1816</v>
      </c>
      <c r="H131" s="113">
        <f t="shared" si="28"/>
        <v>43177</v>
      </c>
      <c r="I131" s="114">
        <f t="shared" si="28"/>
        <v>318</v>
      </c>
      <c r="J131" s="113">
        <f t="shared" si="28"/>
        <v>9682</v>
      </c>
      <c r="K131" s="114">
        <f t="shared" si="28"/>
        <v>109</v>
      </c>
      <c r="L131" s="113">
        <f t="shared" si="29"/>
        <v>66351</v>
      </c>
      <c r="M131" s="114">
        <f t="shared" si="29"/>
        <v>427</v>
      </c>
      <c r="N131" s="114">
        <f t="shared" si="29"/>
        <v>59728</v>
      </c>
      <c r="O131" s="113">
        <f t="shared" si="29"/>
        <v>1303</v>
      </c>
      <c r="P131" s="113">
        <f t="shared" si="29"/>
        <v>18022</v>
      </c>
      <c r="Q131" s="113"/>
      <c r="R131" s="115"/>
    </row>
    <row r="132" spans="1:18" ht="40.5" customHeight="1" x14ac:dyDescent="0.15">
      <c r="A132" s="472" t="s">
        <v>203</v>
      </c>
      <c r="B132" s="473"/>
      <c r="C132" s="473"/>
      <c r="D132" s="142">
        <f xml:space="preserve"> D57</f>
        <v>333</v>
      </c>
      <c r="E132" s="155">
        <f xml:space="preserve"> E57</f>
        <v>431</v>
      </c>
      <c r="F132" s="109">
        <f t="shared" ref="F132:R132" si="30">F57</f>
        <v>13916</v>
      </c>
      <c r="G132" s="110">
        <f t="shared" si="30"/>
        <v>2322</v>
      </c>
      <c r="H132" s="110">
        <f t="shared" si="30"/>
        <v>36227</v>
      </c>
      <c r="I132" s="110">
        <f t="shared" si="30"/>
        <v>389</v>
      </c>
      <c r="J132" s="110">
        <f t="shared" si="30"/>
        <v>6548</v>
      </c>
      <c r="K132" s="110">
        <f t="shared" si="30"/>
        <v>125</v>
      </c>
      <c r="L132" s="110">
        <f t="shared" si="30"/>
        <v>59013</v>
      </c>
      <c r="M132" s="110">
        <f t="shared" si="30"/>
        <v>514</v>
      </c>
      <c r="N132" s="110">
        <f t="shared" si="30"/>
        <v>47960</v>
      </c>
      <c r="O132" s="110">
        <f t="shared" si="30"/>
        <v>705</v>
      </c>
      <c r="P132" s="110">
        <f t="shared" si="30"/>
        <v>14998</v>
      </c>
      <c r="Q132" s="110">
        <f t="shared" si="30"/>
        <v>53115</v>
      </c>
      <c r="R132" s="111">
        <f t="shared" si="30"/>
        <v>111.10420785088957</v>
      </c>
    </row>
    <row r="133" spans="1:18" ht="40.5" customHeight="1" x14ac:dyDescent="0.15">
      <c r="A133" s="474" t="s">
        <v>112</v>
      </c>
      <c r="B133" s="476"/>
      <c r="C133" s="476"/>
      <c r="D133" s="142"/>
      <c r="E133" s="155"/>
      <c r="F133" s="109">
        <f t="shared" ref="F133:K136" si="31">F58</f>
        <v>23.581244810465492</v>
      </c>
      <c r="G133" s="110">
        <f t="shared" si="31"/>
        <v>3.934726246759189</v>
      </c>
      <c r="H133" s="110">
        <f t="shared" si="31"/>
        <v>61.388168708589632</v>
      </c>
      <c r="I133" s="110">
        <f t="shared" si="31"/>
        <v>0.65917679155440334</v>
      </c>
      <c r="J133" s="110">
        <f t="shared" si="31"/>
        <v>11.095860234185688</v>
      </c>
      <c r="K133" s="110">
        <f t="shared" si="31"/>
        <v>0.21181773507532239</v>
      </c>
      <c r="L133" s="110" t="s">
        <v>72</v>
      </c>
      <c r="M133" s="110"/>
      <c r="N133" s="110"/>
      <c r="O133" s="110"/>
      <c r="P133" s="110"/>
      <c r="Q133" s="110"/>
      <c r="R133" s="111"/>
    </row>
    <row r="134" spans="1:18" ht="40.5" customHeight="1" x14ac:dyDescent="0.15">
      <c r="A134" s="471" t="s">
        <v>69</v>
      </c>
      <c r="B134" s="470"/>
      <c r="C134" s="470"/>
      <c r="D134" s="142"/>
      <c r="E134" s="155"/>
      <c r="F134" s="109">
        <f t="shared" si="31"/>
        <v>927.73333333333335</v>
      </c>
      <c r="G134" s="110">
        <f t="shared" si="31"/>
        <v>154.80000000000001</v>
      </c>
      <c r="H134" s="110">
        <f t="shared" si="31"/>
        <v>2415.1333333333332</v>
      </c>
      <c r="I134" s="110">
        <f t="shared" si="31"/>
        <v>25.933333333333334</v>
      </c>
      <c r="J134" s="110">
        <f t="shared" si="31"/>
        <v>436.53333333333336</v>
      </c>
      <c r="K134" s="110">
        <f t="shared" si="31"/>
        <v>8.3333333333333339</v>
      </c>
      <c r="L134" s="110">
        <f t="shared" ref="L134:P136" si="32">L59</f>
        <v>3934.2</v>
      </c>
      <c r="M134" s="110">
        <f t="shared" si="32"/>
        <v>34.266666666666666</v>
      </c>
      <c r="N134" s="110">
        <f t="shared" si="32"/>
        <v>3197.3333333333335</v>
      </c>
      <c r="O134" s="110">
        <f t="shared" si="32"/>
        <v>47</v>
      </c>
      <c r="P134" s="110">
        <f t="shared" si="32"/>
        <v>999.86666666666667</v>
      </c>
      <c r="Q134" s="110"/>
      <c r="R134" s="111"/>
    </row>
    <row r="135" spans="1:18" ht="40.5" customHeight="1" x14ac:dyDescent="0.15">
      <c r="A135" s="471" t="s">
        <v>70</v>
      </c>
      <c r="B135" s="470"/>
      <c r="C135" s="470"/>
      <c r="D135" s="142"/>
      <c r="E135" s="155"/>
      <c r="F135" s="109">
        <f t="shared" si="31"/>
        <v>752.21621621621614</v>
      </c>
      <c r="G135" s="110">
        <f t="shared" si="31"/>
        <v>125.51351351351352</v>
      </c>
      <c r="H135" s="110">
        <f t="shared" si="31"/>
        <v>1958.2162162162163</v>
      </c>
      <c r="I135" s="110">
        <f t="shared" si="31"/>
        <v>21.027027027027028</v>
      </c>
      <c r="J135" s="110">
        <f t="shared" si="31"/>
        <v>353.94594594594594</v>
      </c>
      <c r="K135" s="110">
        <f t="shared" si="31"/>
        <v>6.7567567567567561</v>
      </c>
      <c r="L135" s="110">
        <f t="shared" si="32"/>
        <v>3189.8918918918921</v>
      </c>
      <c r="M135" s="110">
        <f t="shared" si="32"/>
        <v>27.783783783783786</v>
      </c>
      <c r="N135" s="110">
        <f t="shared" si="32"/>
        <v>2592.4324324324325</v>
      </c>
      <c r="O135" s="110">
        <f t="shared" si="32"/>
        <v>38.108108108108112</v>
      </c>
      <c r="P135" s="110">
        <f t="shared" si="32"/>
        <v>810.70270270270271</v>
      </c>
      <c r="Q135" s="110"/>
      <c r="R135" s="111"/>
    </row>
    <row r="136" spans="1:18" ht="40.5" customHeight="1" thickBot="1" x14ac:dyDescent="0.2">
      <c r="A136" s="460" t="s">
        <v>187</v>
      </c>
      <c r="B136" s="461"/>
      <c r="C136" s="462"/>
      <c r="D136" s="258">
        <f>D61</f>
        <v>333</v>
      </c>
      <c r="E136" s="249">
        <f>E61</f>
        <v>438</v>
      </c>
      <c r="F136" s="112">
        <f t="shared" si="31"/>
        <v>13080</v>
      </c>
      <c r="G136" s="113">
        <f t="shared" si="31"/>
        <v>2240</v>
      </c>
      <c r="H136" s="113">
        <f t="shared" si="31"/>
        <v>32013</v>
      </c>
      <c r="I136" s="114">
        <f t="shared" si="31"/>
        <v>226</v>
      </c>
      <c r="J136" s="113">
        <f t="shared" si="31"/>
        <v>5782</v>
      </c>
      <c r="K136" s="114">
        <f t="shared" si="31"/>
        <v>92</v>
      </c>
      <c r="L136" s="113">
        <f t="shared" si="32"/>
        <v>53115</v>
      </c>
      <c r="M136" s="114">
        <f t="shared" si="32"/>
        <v>318</v>
      </c>
      <c r="N136" s="114">
        <f t="shared" si="32"/>
        <v>41553</v>
      </c>
      <c r="O136" s="113">
        <f t="shared" si="32"/>
        <v>618</v>
      </c>
      <c r="P136" s="113">
        <f t="shared" si="32"/>
        <v>14938</v>
      </c>
      <c r="Q136" s="113"/>
      <c r="R136" s="115"/>
    </row>
    <row r="137" spans="1:18" ht="40.5" customHeight="1" x14ac:dyDescent="0.15">
      <c r="A137" s="472" t="s">
        <v>276</v>
      </c>
      <c r="B137" s="473"/>
      <c r="C137" s="473"/>
      <c r="D137" s="142">
        <f xml:space="preserve"> D86</f>
        <v>306</v>
      </c>
      <c r="E137" s="155">
        <f xml:space="preserve"> E86</f>
        <v>426</v>
      </c>
      <c r="F137" s="109">
        <f t="shared" ref="F137:R137" si="33">F86</f>
        <v>12221</v>
      </c>
      <c r="G137" s="110">
        <f t="shared" si="33"/>
        <v>1581</v>
      </c>
      <c r="H137" s="110">
        <f t="shared" si="33"/>
        <v>31913</v>
      </c>
      <c r="I137" s="110">
        <f t="shared" si="33"/>
        <v>451</v>
      </c>
      <c r="J137" s="110">
        <f t="shared" si="33"/>
        <v>5905</v>
      </c>
      <c r="K137" s="110">
        <f t="shared" si="33"/>
        <v>248</v>
      </c>
      <c r="L137" s="110">
        <f t="shared" si="33"/>
        <v>51620</v>
      </c>
      <c r="M137" s="110">
        <f t="shared" si="33"/>
        <v>699</v>
      </c>
      <c r="N137" s="110">
        <f t="shared" si="33"/>
        <v>37221</v>
      </c>
      <c r="O137" s="110">
        <f t="shared" si="33"/>
        <v>852</v>
      </c>
      <c r="P137" s="110">
        <f t="shared" si="33"/>
        <v>12722</v>
      </c>
      <c r="Q137" s="110">
        <f t="shared" si="33"/>
        <v>49680</v>
      </c>
      <c r="R137" s="111">
        <f t="shared" si="33"/>
        <v>103.90499194847021</v>
      </c>
    </row>
    <row r="138" spans="1:18" ht="40.5" customHeight="1" x14ac:dyDescent="0.15">
      <c r="A138" s="474" t="s">
        <v>111</v>
      </c>
      <c r="B138" s="476"/>
      <c r="C138" s="476"/>
      <c r="D138" s="142"/>
      <c r="E138" s="155"/>
      <c r="F138" s="109">
        <f t="shared" ref="F138:K141" si="34">F87</f>
        <v>23.674932196822937</v>
      </c>
      <c r="G138" s="110">
        <f t="shared" si="34"/>
        <v>3.0627663696241765</v>
      </c>
      <c r="H138" s="110">
        <f t="shared" si="34"/>
        <v>61.822936846183651</v>
      </c>
      <c r="I138" s="110">
        <f t="shared" si="34"/>
        <v>0.87369236729949629</v>
      </c>
      <c r="J138" s="110">
        <f t="shared" si="34"/>
        <v>11.439364587369237</v>
      </c>
      <c r="K138" s="110">
        <f t="shared" si="34"/>
        <v>0.48043394033320419</v>
      </c>
      <c r="L138" s="110"/>
      <c r="M138" s="110"/>
      <c r="N138" s="110"/>
      <c r="O138" s="110"/>
      <c r="P138" s="110"/>
      <c r="Q138" s="110"/>
      <c r="R138" s="111"/>
    </row>
    <row r="139" spans="1:18" ht="40.5" customHeight="1" x14ac:dyDescent="0.15">
      <c r="A139" s="471" t="s">
        <v>69</v>
      </c>
      <c r="B139" s="470"/>
      <c r="C139" s="470"/>
      <c r="D139" s="142"/>
      <c r="E139" s="155"/>
      <c r="F139" s="109">
        <f t="shared" si="34"/>
        <v>814.73333333333335</v>
      </c>
      <c r="G139" s="110">
        <f t="shared" si="34"/>
        <v>105.4</v>
      </c>
      <c r="H139" s="110">
        <f t="shared" si="34"/>
        <v>2127.5333333333333</v>
      </c>
      <c r="I139" s="110">
        <f t="shared" si="34"/>
        <v>30.066666666666666</v>
      </c>
      <c r="J139" s="110">
        <f t="shared" si="34"/>
        <v>393.66666666666669</v>
      </c>
      <c r="K139" s="110">
        <f t="shared" si="34"/>
        <v>16.533333333333335</v>
      </c>
      <c r="L139" s="110">
        <f t="shared" ref="L139:P141" si="35">L88</f>
        <v>3441.3333333333335</v>
      </c>
      <c r="M139" s="110">
        <f t="shared" si="35"/>
        <v>46.6</v>
      </c>
      <c r="N139" s="110">
        <f t="shared" si="35"/>
        <v>2481.4</v>
      </c>
      <c r="O139" s="110">
        <f t="shared" si="35"/>
        <v>56.8</v>
      </c>
      <c r="P139" s="110">
        <f t="shared" si="35"/>
        <v>848.13333333333333</v>
      </c>
      <c r="Q139" s="110"/>
      <c r="R139" s="111"/>
    </row>
    <row r="140" spans="1:18" ht="40.5" customHeight="1" x14ac:dyDescent="0.15">
      <c r="A140" s="471" t="s">
        <v>70</v>
      </c>
      <c r="B140" s="470"/>
      <c r="C140" s="470"/>
      <c r="D140" s="142"/>
      <c r="E140" s="155"/>
      <c r="F140" s="109">
        <f t="shared" si="34"/>
        <v>718.88235294117646</v>
      </c>
      <c r="G140" s="110">
        <f t="shared" si="34"/>
        <v>93</v>
      </c>
      <c r="H140" s="110">
        <f t="shared" si="34"/>
        <v>1877.2352941176471</v>
      </c>
      <c r="I140" s="110">
        <f t="shared" si="34"/>
        <v>26.529411764705884</v>
      </c>
      <c r="J140" s="110">
        <f t="shared" si="34"/>
        <v>347.35294117647061</v>
      </c>
      <c r="K140" s="110">
        <f t="shared" si="34"/>
        <v>14.588235294117647</v>
      </c>
      <c r="L140" s="110">
        <f t="shared" si="35"/>
        <v>3036.4705882352941</v>
      </c>
      <c r="M140" s="110">
        <f t="shared" si="35"/>
        <v>41.117647058823529</v>
      </c>
      <c r="N140" s="110">
        <f t="shared" si="35"/>
        <v>2189.4705882352941</v>
      </c>
      <c r="O140" s="110">
        <f t="shared" si="35"/>
        <v>50.117647058823529</v>
      </c>
      <c r="P140" s="110">
        <f t="shared" si="35"/>
        <v>748.35294117647049</v>
      </c>
      <c r="Q140" s="110"/>
      <c r="R140" s="111"/>
    </row>
    <row r="141" spans="1:18" ht="40.5" customHeight="1" thickBot="1" x14ac:dyDescent="0.2">
      <c r="A141" s="460" t="s">
        <v>187</v>
      </c>
      <c r="B141" s="461"/>
      <c r="C141" s="462"/>
      <c r="D141" s="257">
        <f>D90</f>
        <v>306</v>
      </c>
      <c r="E141" s="231">
        <f>E90</f>
        <v>429</v>
      </c>
      <c r="F141" s="256">
        <f t="shared" si="34"/>
        <v>11345</v>
      </c>
      <c r="G141" s="113">
        <f t="shared" si="34"/>
        <v>1506</v>
      </c>
      <c r="H141" s="113">
        <f t="shared" si="34"/>
        <v>31381</v>
      </c>
      <c r="I141" s="114">
        <f t="shared" si="34"/>
        <v>135</v>
      </c>
      <c r="J141" s="113">
        <f t="shared" si="34"/>
        <v>5448</v>
      </c>
      <c r="K141" s="114">
        <f t="shared" si="34"/>
        <v>79</v>
      </c>
      <c r="L141" s="113">
        <f t="shared" si="35"/>
        <v>49680</v>
      </c>
      <c r="M141" s="114">
        <f t="shared" si="35"/>
        <v>214</v>
      </c>
      <c r="N141" s="114">
        <f t="shared" si="35"/>
        <v>35605</v>
      </c>
      <c r="O141" s="113">
        <f t="shared" si="35"/>
        <v>897</v>
      </c>
      <c r="P141" s="113">
        <f t="shared" si="35"/>
        <v>12233</v>
      </c>
      <c r="Q141" s="113"/>
      <c r="R141" s="115"/>
    </row>
    <row r="142" spans="1:18" ht="40.5" customHeight="1" x14ac:dyDescent="0.15">
      <c r="A142" s="472" t="s">
        <v>360</v>
      </c>
      <c r="B142" s="473"/>
      <c r="C142" s="473"/>
      <c r="D142" s="142">
        <f xml:space="preserve"> D117</f>
        <v>378</v>
      </c>
      <c r="E142" s="155">
        <f xml:space="preserve"> E117</f>
        <v>487</v>
      </c>
      <c r="F142" s="109">
        <f t="shared" ref="F142:R142" si="36">F117</f>
        <v>22158</v>
      </c>
      <c r="G142" s="110">
        <f t="shared" si="36"/>
        <v>2037</v>
      </c>
      <c r="H142" s="110">
        <f t="shared" si="36"/>
        <v>37237</v>
      </c>
      <c r="I142" s="110">
        <f t="shared" si="36"/>
        <v>89</v>
      </c>
      <c r="J142" s="110">
        <f t="shared" si="36"/>
        <v>5178</v>
      </c>
      <c r="K142" s="110">
        <f t="shared" si="36"/>
        <v>52</v>
      </c>
      <c r="L142" s="110">
        <f t="shared" si="36"/>
        <v>66610</v>
      </c>
      <c r="M142" s="110">
        <f t="shared" si="36"/>
        <v>141</v>
      </c>
      <c r="N142" s="110">
        <f t="shared" si="36"/>
        <v>46846</v>
      </c>
      <c r="O142" s="110">
        <f t="shared" si="36"/>
        <v>564</v>
      </c>
      <c r="P142" s="110">
        <f t="shared" si="36"/>
        <v>18509</v>
      </c>
      <c r="Q142" s="110">
        <f t="shared" si="36"/>
        <v>63780</v>
      </c>
      <c r="R142" s="111">
        <f t="shared" si="36"/>
        <v>104.43712762621512</v>
      </c>
    </row>
    <row r="143" spans="1:18" ht="40.5" customHeight="1" x14ac:dyDescent="0.15">
      <c r="A143" s="474" t="s">
        <v>111</v>
      </c>
      <c r="B143" s="475"/>
      <c r="C143" s="475"/>
      <c r="D143" s="96"/>
      <c r="E143" s="27"/>
      <c r="F143" s="109">
        <f t="shared" ref="F143:K146" si="37">F118</f>
        <v>33.265275484161535</v>
      </c>
      <c r="G143" s="110">
        <f t="shared" si="37"/>
        <v>3.058099384476805</v>
      </c>
      <c r="H143" s="110">
        <f t="shared" si="37"/>
        <v>55.903017564930188</v>
      </c>
      <c r="I143" s="110">
        <f t="shared" si="37"/>
        <v>0.13361357153580541</v>
      </c>
      <c r="J143" s="110">
        <f t="shared" si="37"/>
        <v>7.7736075664314663</v>
      </c>
      <c r="K143" s="110">
        <f t="shared" si="37"/>
        <v>7.8066356402942502E-2</v>
      </c>
      <c r="L143" s="110"/>
      <c r="M143" s="110"/>
      <c r="N143" s="110"/>
      <c r="O143" s="110"/>
      <c r="P143" s="110"/>
      <c r="Q143" s="110"/>
      <c r="R143" s="111"/>
    </row>
    <row r="144" spans="1:18" ht="40.5" customHeight="1" x14ac:dyDescent="0.15">
      <c r="A144" s="469" t="s">
        <v>69</v>
      </c>
      <c r="B144" s="470"/>
      <c r="C144" s="470"/>
      <c r="D144" s="96"/>
      <c r="E144" s="27"/>
      <c r="F144" s="109">
        <f t="shared" si="37"/>
        <v>1303.4117647058824</v>
      </c>
      <c r="G144" s="110">
        <f t="shared" si="37"/>
        <v>119.82352941176471</v>
      </c>
      <c r="H144" s="110">
        <f t="shared" si="37"/>
        <v>2190.4117647058824</v>
      </c>
      <c r="I144" s="110">
        <f t="shared" si="37"/>
        <v>5.2352941176470589</v>
      </c>
      <c r="J144" s="110">
        <f t="shared" si="37"/>
        <v>304.58823529411762</v>
      </c>
      <c r="K144" s="110">
        <f t="shared" si="37"/>
        <v>3.0588235294117645</v>
      </c>
      <c r="L144" s="110">
        <f t="shared" ref="L144:P146" si="38">L119</f>
        <v>3918.2352941176468</v>
      </c>
      <c r="M144" s="110">
        <f t="shared" si="38"/>
        <v>8.2941176470588243</v>
      </c>
      <c r="N144" s="110">
        <f t="shared" si="38"/>
        <v>2755.6470588235293</v>
      </c>
      <c r="O144" s="110">
        <f t="shared" si="38"/>
        <v>33.176470588235297</v>
      </c>
      <c r="P144" s="110">
        <f t="shared" si="38"/>
        <v>1088.7647058823529</v>
      </c>
      <c r="Q144" s="110"/>
      <c r="R144" s="111"/>
    </row>
    <row r="145" spans="1:18" ht="40.5" customHeight="1" x14ac:dyDescent="0.15">
      <c r="A145" s="471" t="s">
        <v>70</v>
      </c>
      <c r="B145" s="470"/>
      <c r="C145" s="470"/>
      <c r="D145" s="96"/>
      <c r="E145" s="27"/>
      <c r="F145" s="109">
        <f t="shared" si="37"/>
        <v>1055.1428571428571</v>
      </c>
      <c r="G145" s="110">
        <f t="shared" si="37"/>
        <v>97</v>
      </c>
      <c r="H145" s="110">
        <f t="shared" si="37"/>
        <v>1773.1904761904761</v>
      </c>
      <c r="I145" s="110">
        <f t="shared" si="37"/>
        <v>4.2380952380952381</v>
      </c>
      <c r="J145" s="110">
        <f t="shared" si="37"/>
        <v>246.57142857142856</v>
      </c>
      <c r="K145" s="110">
        <f t="shared" si="37"/>
        <v>2.4761904761904763</v>
      </c>
      <c r="L145" s="110">
        <f t="shared" si="38"/>
        <v>3171.9047619047619</v>
      </c>
      <c r="M145" s="110">
        <f t="shared" si="38"/>
        <v>6.7142857142857144</v>
      </c>
      <c r="N145" s="110">
        <f t="shared" si="38"/>
        <v>2230.761904761905</v>
      </c>
      <c r="O145" s="110">
        <f t="shared" si="38"/>
        <v>26.857142857142858</v>
      </c>
      <c r="P145" s="110">
        <f t="shared" si="38"/>
        <v>881.38095238095241</v>
      </c>
      <c r="Q145" s="110"/>
      <c r="R145" s="111"/>
    </row>
    <row r="146" spans="1:18" ht="40.5" customHeight="1" thickBot="1" x14ac:dyDescent="0.2">
      <c r="A146" s="460" t="s">
        <v>187</v>
      </c>
      <c r="B146" s="461"/>
      <c r="C146" s="462"/>
      <c r="D146" s="257">
        <f>D121</f>
        <v>378</v>
      </c>
      <c r="E146" s="231">
        <f>E121</f>
        <v>490</v>
      </c>
      <c r="F146" s="256">
        <f t="shared" si="37"/>
        <v>20816</v>
      </c>
      <c r="G146" s="113">
        <f t="shared" si="37"/>
        <v>2032</v>
      </c>
      <c r="H146" s="113">
        <f t="shared" si="37"/>
        <v>35912</v>
      </c>
      <c r="I146" s="114">
        <f t="shared" si="37"/>
        <v>37</v>
      </c>
      <c r="J146" s="113">
        <f t="shared" si="37"/>
        <v>5020</v>
      </c>
      <c r="K146" s="114">
        <f t="shared" si="37"/>
        <v>23</v>
      </c>
      <c r="L146" s="113">
        <f t="shared" si="38"/>
        <v>63780</v>
      </c>
      <c r="M146" s="114">
        <f t="shared" si="38"/>
        <v>60</v>
      </c>
      <c r="N146" s="114">
        <f t="shared" si="38"/>
        <v>43471</v>
      </c>
      <c r="O146" s="113">
        <f t="shared" si="38"/>
        <v>618</v>
      </c>
      <c r="P146" s="113">
        <f t="shared" si="38"/>
        <v>21270</v>
      </c>
      <c r="Q146" s="113"/>
      <c r="R146" s="115"/>
    </row>
    <row r="147" spans="1:18" ht="40.5" customHeight="1" x14ac:dyDescent="0.15">
      <c r="A147" s="463" t="s">
        <v>361</v>
      </c>
      <c r="B147" s="464"/>
      <c r="C147" s="464"/>
      <c r="D147" s="145">
        <f t="shared" ref="D147:Q147" si="39">D127+D132+D137+D142</f>
        <v>1512</v>
      </c>
      <c r="E147" s="157">
        <f t="shared" si="39"/>
        <v>1967</v>
      </c>
      <c r="F147" s="116">
        <f t="shared" si="39"/>
        <v>60280</v>
      </c>
      <c r="G147" s="117">
        <f t="shared" si="39"/>
        <v>7815</v>
      </c>
      <c r="H147" s="117">
        <f t="shared" si="39"/>
        <v>152602</v>
      </c>
      <c r="I147" s="441">
        <f t="shared" si="39"/>
        <v>1308</v>
      </c>
      <c r="J147" s="117">
        <f t="shared" si="39"/>
        <v>28061</v>
      </c>
      <c r="K147" s="117">
        <f t="shared" si="39"/>
        <v>583</v>
      </c>
      <c r="L147" s="117">
        <f t="shared" si="39"/>
        <v>248758</v>
      </c>
      <c r="M147" s="441">
        <f t="shared" si="39"/>
        <v>1891</v>
      </c>
      <c r="N147" s="117">
        <f t="shared" si="39"/>
        <v>195583</v>
      </c>
      <c r="O147" s="117">
        <f t="shared" si="39"/>
        <v>3559</v>
      </c>
      <c r="P147" s="117">
        <f t="shared" si="39"/>
        <v>63169</v>
      </c>
      <c r="Q147" s="117">
        <f t="shared" si="39"/>
        <v>232926</v>
      </c>
      <c r="R147" s="118">
        <f>L147/Q147*100</f>
        <v>106.7970084919674</v>
      </c>
    </row>
    <row r="148" spans="1:18" ht="40.5" customHeight="1" x14ac:dyDescent="0.15">
      <c r="A148" s="465" t="s">
        <v>51</v>
      </c>
      <c r="B148" s="466"/>
      <c r="C148" s="466"/>
      <c r="D148" s="102"/>
      <c r="E148" s="100"/>
      <c r="F148" s="116">
        <f t="shared" ref="F148:K148" si="40">F147/$L$147*100</f>
        <v>24.232386496112689</v>
      </c>
      <c r="G148" s="117">
        <f t="shared" si="40"/>
        <v>3.1416075060902564</v>
      </c>
      <c r="H148" s="117">
        <f t="shared" si="40"/>
        <v>61.345564765756279</v>
      </c>
      <c r="I148" s="117">
        <f t="shared" si="40"/>
        <v>0.52581223518439613</v>
      </c>
      <c r="J148" s="117">
        <f t="shared" si="40"/>
        <v>11.280441232040779</v>
      </c>
      <c r="K148" s="117">
        <f t="shared" si="40"/>
        <v>0.23436432195145485</v>
      </c>
      <c r="L148" s="117"/>
      <c r="M148" s="117"/>
      <c r="N148" s="117"/>
      <c r="O148" s="117"/>
      <c r="P148" s="117"/>
      <c r="Q148" s="117"/>
      <c r="R148" s="118"/>
    </row>
    <row r="149" spans="1:18" ht="40.5" customHeight="1" x14ac:dyDescent="0.15">
      <c r="A149" s="467" t="s">
        <v>69</v>
      </c>
      <c r="B149" s="468"/>
      <c r="C149" s="468"/>
      <c r="D149" s="102"/>
      <c r="E149" s="100"/>
      <c r="F149" s="116">
        <f>F147/69</f>
        <v>873.62318840579712</v>
      </c>
      <c r="G149" s="119">
        <f>G147/69</f>
        <v>113.26086956521739</v>
      </c>
      <c r="H149" s="119">
        <f t="shared" ref="H149:P149" si="41">H147/69</f>
        <v>2211.623188405797</v>
      </c>
      <c r="I149" s="119">
        <f t="shared" si="41"/>
        <v>18.956521739130434</v>
      </c>
      <c r="J149" s="119">
        <f t="shared" si="41"/>
        <v>406.68115942028987</v>
      </c>
      <c r="K149" s="119">
        <f t="shared" si="41"/>
        <v>8.4492753623188399</v>
      </c>
      <c r="L149" s="119">
        <f t="shared" si="41"/>
        <v>3605.1884057971015</v>
      </c>
      <c r="M149" s="119">
        <f t="shared" si="41"/>
        <v>27.405797101449274</v>
      </c>
      <c r="N149" s="119">
        <f t="shared" si="41"/>
        <v>2834.536231884058</v>
      </c>
      <c r="O149" s="119">
        <f t="shared" si="41"/>
        <v>51.579710144927539</v>
      </c>
      <c r="P149" s="119">
        <f t="shared" si="41"/>
        <v>915.49275362318838</v>
      </c>
      <c r="Q149" s="117"/>
      <c r="R149" s="118"/>
    </row>
    <row r="150" spans="1:18" ht="40.5" customHeight="1" x14ac:dyDescent="0.15">
      <c r="A150" s="467" t="s">
        <v>70</v>
      </c>
      <c r="B150" s="468"/>
      <c r="C150" s="468"/>
      <c r="D150" s="102"/>
      <c r="E150" s="100"/>
      <c r="F150" s="116">
        <f>F147/$D$147*18</f>
        <v>717.61904761904759</v>
      </c>
      <c r="G150" s="117">
        <f>G147/$D$147*18</f>
        <v>93.035714285714278</v>
      </c>
      <c r="H150" s="117">
        <f t="shared" ref="H150:P150" si="42">H147/$D$147*18</f>
        <v>1816.6904761904764</v>
      </c>
      <c r="I150" s="117">
        <f t="shared" si="42"/>
        <v>15.571428571428573</v>
      </c>
      <c r="J150" s="117">
        <f t="shared" si="42"/>
        <v>334.0595238095238</v>
      </c>
      <c r="K150" s="117">
        <f t="shared" si="42"/>
        <v>6.9404761904761907</v>
      </c>
      <c r="L150" s="117">
        <f t="shared" si="42"/>
        <v>2961.4047619047624</v>
      </c>
      <c r="M150" s="117">
        <f t="shared" si="42"/>
        <v>22.511904761904759</v>
      </c>
      <c r="N150" s="117">
        <f t="shared" si="42"/>
        <v>2328.3690476190477</v>
      </c>
      <c r="O150" s="117">
        <f>O147/$D$147*18</f>
        <v>42.369047619047613</v>
      </c>
      <c r="P150" s="117">
        <f t="shared" si="42"/>
        <v>752.0119047619047</v>
      </c>
      <c r="Q150" s="117"/>
      <c r="R150" s="118"/>
    </row>
    <row r="151" spans="1:18" ht="40.5" customHeight="1" thickBot="1" x14ac:dyDescent="0.2">
      <c r="A151" s="460" t="s">
        <v>187</v>
      </c>
      <c r="B151" s="461"/>
      <c r="C151" s="462"/>
      <c r="D151" s="380">
        <f t="shared" ref="D151:P151" si="43">D146+D141+D136+D131</f>
        <v>1512</v>
      </c>
      <c r="E151" s="381">
        <f t="shared" si="43"/>
        <v>1984</v>
      </c>
      <c r="F151" s="382">
        <f t="shared" si="43"/>
        <v>56917</v>
      </c>
      <c r="G151" s="365">
        <f t="shared" si="43"/>
        <v>7594</v>
      </c>
      <c r="H151" s="365">
        <f t="shared" si="43"/>
        <v>142483</v>
      </c>
      <c r="I151" s="365">
        <f t="shared" si="43"/>
        <v>716</v>
      </c>
      <c r="J151" s="365">
        <f t="shared" si="43"/>
        <v>25932</v>
      </c>
      <c r="K151" s="365">
        <f t="shared" si="43"/>
        <v>303</v>
      </c>
      <c r="L151" s="365">
        <f t="shared" si="43"/>
        <v>232926</v>
      </c>
      <c r="M151" s="365">
        <f t="shared" si="43"/>
        <v>1019</v>
      </c>
      <c r="N151" s="365">
        <f t="shared" si="43"/>
        <v>180357</v>
      </c>
      <c r="O151" s="365">
        <f t="shared" si="43"/>
        <v>3436</v>
      </c>
      <c r="P151" s="365">
        <f t="shared" si="43"/>
        <v>66463</v>
      </c>
      <c r="Q151" s="121"/>
      <c r="R151" s="122"/>
    </row>
    <row r="152" spans="1:18" ht="42.75" customHeight="1" x14ac:dyDescent="0.15">
      <c r="A152" s="458"/>
      <c r="B152" s="459"/>
      <c r="C152" s="459"/>
      <c r="D152" s="459"/>
      <c r="E152" s="459"/>
      <c r="F152" s="459"/>
      <c r="G152" s="459"/>
      <c r="H152" s="459"/>
      <c r="I152" s="459"/>
      <c r="J152" s="459"/>
      <c r="K152" s="459"/>
      <c r="L152" s="459"/>
      <c r="M152" s="459"/>
      <c r="N152" s="459"/>
      <c r="O152" s="459"/>
      <c r="P152" s="459"/>
      <c r="Q152" s="459"/>
      <c r="R152" s="459"/>
    </row>
    <row r="153" spans="1:18" ht="18" customHeight="1" x14ac:dyDescent="0.15"/>
    <row r="154" spans="1:18" s="67" customFormat="1" ht="18" customHeight="1" x14ac:dyDescent="0.15">
      <c r="A154" s="319"/>
      <c r="R154" s="320"/>
    </row>
    <row r="155" spans="1:18" s="67" customFormat="1" ht="18" customHeight="1" x14ac:dyDescent="0.15">
      <c r="A155" s="319"/>
      <c r="R155" s="320"/>
    </row>
    <row r="156" spans="1:18" ht="18" customHeight="1" x14ac:dyDescent="0.15"/>
    <row r="157" spans="1:18" ht="18" customHeight="1" x14ac:dyDescent="0.15"/>
    <row r="158" spans="1:18" ht="18" customHeight="1" x14ac:dyDescent="0.15"/>
    <row r="159" spans="1:18" ht="18" customHeight="1" x14ac:dyDescent="0.15"/>
    <row r="160" spans="1:18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</sheetData>
  <mergeCells count="182">
    <mergeCell ref="N94:N95"/>
    <mergeCell ref="O94:O95"/>
    <mergeCell ref="A152:R152"/>
    <mergeCell ref="P125:P126"/>
    <mergeCell ref="H125:K125"/>
    <mergeCell ref="E124:E126"/>
    <mergeCell ref="F124:R124"/>
    <mergeCell ref="A119:C119"/>
    <mergeCell ref="A135:C135"/>
    <mergeCell ref="A120:C120"/>
    <mergeCell ref="A132:C132"/>
    <mergeCell ref="M125:M126"/>
    <mergeCell ref="A131:C131"/>
    <mergeCell ref="A123:Q123"/>
    <mergeCell ref="F125:G125"/>
    <mergeCell ref="O125:O126"/>
    <mergeCell ref="N125:N126"/>
    <mergeCell ref="A151:C151"/>
    <mergeCell ref="A146:C146"/>
    <mergeCell ref="A147:C147"/>
    <mergeCell ref="A148:C148"/>
    <mergeCell ref="A149:C149"/>
    <mergeCell ref="A150:C150"/>
    <mergeCell ref="A102:C102"/>
    <mergeCell ref="A97:C97"/>
    <mergeCell ref="A99:C99"/>
    <mergeCell ref="A100:C100"/>
    <mergeCell ref="A144:C144"/>
    <mergeCell ref="A101:C101"/>
    <mergeCell ref="A96:C96"/>
    <mergeCell ref="D93:D95"/>
    <mergeCell ref="M94:M95"/>
    <mergeCell ref="A141:C141"/>
    <mergeCell ref="A127:C127"/>
    <mergeCell ref="A134:C134"/>
    <mergeCell ref="A139:C139"/>
    <mergeCell ref="A128:C128"/>
    <mergeCell ref="A129:C129"/>
    <mergeCell ref="A130:C130"/>
    <mergeCell ref="A133:C133"/>
    <mergeCell ref="H94:K94"/>
    <mergeCell ref="A138:C138"/>
    <mergeCell ref="A140:C140"/>
    <mergeCell ref="A114:C114"/>
    <mergeCell ref="A116:C116"/>
    <mergeCell ref="A103:C103"/>
    <mergeCell ref="A104:C104"/>
    <mergeCell ref="A106:C106"/>
    <mergeCell ref="A145:C145"/>
    <mergeCell ref="A143:C143"/>
    <mergeCell ref="A117:C117"/>
    <mergeCell ref="A121:C121"/>
    <mergeCell ref="A136:C136"/>
    <mergeCell ref="A113:C113"/>
    <mergeCell ref="D124:D126"/>
    <mergeCell ref="A142:C142"/>
    <mergeCell ref="A118:C118"/>
    <mergeCell ref="A115:C115"/>
    <mergeCell ref="A111:C111"/>
    <mergeCell ref="A112:C112"/>
    <mergeCell ref="A110:C110"/>
    <mergeCell ref="A108:C108"/>
    <mergeCell ref="A137:C137"/>
    <mergeCell ref="A109:C109"/>
    <mergeCell ref="A105:C105"/>
    <mergeCell ref="A107:C107"/>
    <mergeCell ref="A122:R122"/>
    <mergeCell ref="A88:C88"/>
    <mergeCell ref="A89:C89"/>
    <mergeCell ref="A90:C90"/>
    <mergeCell ref="A87:C87"/>
    <mergeCell ref="A98:C98"/>
    <mergeCell ref="A74:C74"/>
    <mergeCell ref="A83:C83"/>
    <mergeCell ref="A75:C75"/>
    <mergeCell ref="A92:Q92"/>
    <mergeCell ref="A77:C77"/>
    <mergeCell ref="A78:C78"/>
    <mergeCell ref="A80:C80"/>
    <mergeCell ref="A85:C85"/>
    <mergeCell ref="A84:C84"/>
    <mergeCell ref="A81:C81"/>
    <mergeCell ref="A82:C82"/>
    <mergeCell ref="A76:C76"/>
    <mergeCell ref="A86:C86"/>
    <mergeCell ref="F94:G94"/>
    <mergeCell ref="P94:P95"/>
    <mergeCell ref="E93:E95"/>
    <mergeCell ref="F93:R93"/>
    <mergeCell ref="A91:R91"/>
    <mergeCell ref="A79:C79"/>
    <mergeCell ref="A62:R62"/>
    <mergeCell ref="F64:R64"/>
    <mergeCell ref="A23:C23"/>
    <mergeCell ref="A18:C18"/>
    <mergeCell ref="A45:C45"/>
    <mergeCell ref="A61:C61"/>
    <mergeCell ref="A50:C50"/>
    <mergeCell ref="A48:C48"/>
    <mergeCell ref="A38:C38"/>
    <mergeCell ref="A58:C58"/>
    <mergeCell ref="A59:C59"/>
    <mergeCell ref="A54:C54"/>
    <mergeCell ref="A51:C51"/>
    <mergeCell ref="A52:C52"/>
    <mergeCell ref="A47:C47"/>
    <mergeCell ref="A31:C31"/>
    <mergeCell ref="A63:Q63"/>
    <mergeCell ref="A39:C39"/>
    <mergeCell ref="A41:C41"/>
    <mergeCell ref="A40:C40"/>
    <mergeCell ref="P35:P36"/>
    <mergeCell ref="O35:O36"/>
    <mergeCell ref="A55:C55"/>
    <mergeCell ref="A44:C44"/>
    <mergeCell ref="P65:P66"/>
    <mergeCell ref="M65:M66"/>
    <mergeCell ref="H65:K65"/>
    <mergeCell ref="O65:O66"/>
    <mergeCell ref="A68:C68"/>
    <mergeCell ref="N65:N66"/>
    <mergeCell ref="A70:C70"/>
    <mergeCell ref="A69:C69"/>
    <mergeCell ref="A73:C73"/>
    <mergeCell ref="A72:C72"/>
    <mergeCell ref="A71:C71"/>
    <mergeCell ref="A67:C67"/>
    <mergeCell ref="F65:G65"/>
    <mergeCell ref="D64:D66"/>
    <mergeCell ref="E64:E66"/>
    <mergeCell ref="A49:C49"/>
    <mergeCell ref="A37:C37"/>
    <mergeCell ref="A43:C43"/>
    <mergeCell ref="A42:C42"/>
    <mergeCell ref="A46:C46"/>
    <mergeCell ref="A53:C53"/>
    <mergeCell ref="A60:C60"/>
    <mergeCell ref="A57:C57"/>
    <mergeCell ref="A56:C56"/>
    <mergeCell ref="A14:C14"/>
    <mergeCell ref="A9:C9"/>
    <mergeCell ref="A11:C11"/>
    <mergeCell ref="A13:C13"/>
    <mergeCell ref="A12:C12"/>
    <mergeCell ref="A10:C10"/>
    <mergeCell ref="A1:Q1"/>
    <mergeCell ref="A6:C6"/>
    <mergeCell ref="F3:G3"/>
    <mergeCell ref="F2:R2"/>
    <mergeCell ref="O3:O4"/>
    <mergeCell ref="M3:M4"/>
    <mergeCell ref="H3:K3"/>
    <mergeCell ref="N3:N4"/>
    <mergeCell ref="E2:E4"/>
    <mergeCell ref="P3:P4"/>
    <mergeCell ref="D2:D4"/>
    <mergeCell ref="A5:C5"/>
    <mergeCell ref="A8:C8"/>
    <mergeCell ref="A7:C7"/>
    <mergeCell ref="A16:C16"/>
    <mergeCell ref="A15:C15"/>
    <mergeCell ref="A21:C21"/>
    <mergeCell ref="A28:C28"/>
    <mergeCell ref="A19:C19"/>
    <mergeCell ref="A22:C22"/>
    <mergeCell ref="A32:R32"/>
    <mergeCell ref="F34:R34"/>
    <mergeCell ref="H35:K35"/>
    <mergeCell ref="E34:E36"/>
    <mergeCell ref="F35:G35"/>
    <mergeCell ref="M35:M36"/>
    <mergeCell ref="N35:N36"/>
    <mergeCell ref="A24:C24"/>
    <mergeCell ref="A27:C27"/>
    <mergeCell ref="A26:C26"/>
    <mergeCell ref="A25:C25"/>
    <mergeCell ref="D34:D36"/>
    <mergeCell ref="A29:C29"/>
    <mergeCell ref="A30:C30"/>
    <mergeCell ref="A17:C17"/>
    <mergeCell ref="A33:Q33"/>
    <mergeCell ref="A20:C20"/>
  </mergeCells>
  <phoneticPr fontId="4"/>
  <printOptions gridLinesSet="0"/>
  <pageMargins left="0.21" right="0.19685039370078741" top="0.31496062992125984" bottom="0.23622047244094491" header="0.19685039370078741" footer="0.19685039370078741"/>
  <pageSetup paperSize="9" scale="69" pageOrder="overThenDown" orientation="portrait" r:id="rId1"/>
  <headerFooter alignWithMargins="0"/>
  <rowBreaks count="4" manualBreakCount="4">
    <brk id="32" max="17" man="1"/>
    <brk id="62" max="17" man="1"/>
    <brk id="91" max="17" man="1"/>
    <brk id="122" max="1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8" tint="0.59999389629810485"/>
  </sheetPr>
  <dimension ref="A1:T164"/>
  <sheetViews>
    <sheetView view="pageBreakPreview" topLeftCell="A138" zoomScale="85" zoomScaleNormal="75" zoomScaleSheetLayoutView="85" workbookViewId="0">
      <selection activeCell="S1" sqref="S1"/>
    </sheetView>
  </sheetViews>
  <sheetFormatPr defaultRowHeight="16.5" customHeight="1" x14ac:dyDescent="0.15"/>
  <cols>
    <col min="1" max="2" width="8.375" style="1" customWidth="1"/>
    <col min="3" max="3" width="9.25" style="1" customWidth="1"/>
    <col min="4" max="5" width="4.5" style="3" customWidth="1"/>
    <col min="6" max="6" width="9" style="1"/>
    <col min="7" max="7" width="8.875" style="1" customWidth="1"/>
    <col min="8" max="8" width="10.125" style="1" customWidth="1"/>
    <col min="9" max="9" width="5.875" style="1" customWidth="1"/>
    <col min="10" max="10" width="9.625" style="1" customWidth="1"/>
    <col min="11" max="11" width="5.875" style="1" customWidth="1"/>
    <col min="12" max="12" width="10.125" style="1" customWidth="1"/>
    <col min="13" max="13" width="5.625" style="1" customWidth="1"/>
    <col min="14" max="14" width="9.5" style="1" customWidth="1"/>
    <col min="15" max="15" width="7.75" style="1" customWidth="1"/>
    <col min="16" max="17" width="9.25" style="1" customWidth="1"/>
    <col min="18" max="18" width="8" style="2" customWidth="1"/>
    <col min="19" max="16384" width="9" style="1"/>
  </cols>
  <sheetData>
    <row r="1" spans="1:18" ht="34.5" customHeight="1" x14ac:dyDescent="0.15">
      <c r="A1" s="505" t="s">
        <v>321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74" t="s">
        <v>77</v>
      </c>
    </row>
    <row r="2" spans="1:18" ht="36" customHeight="1" x14ac:dyDescent="0.15">
      <c r="A2" s="17"/>
      <c r="B2" s="12"/>
      <c r="C2" s="50" t="s">
        <v>50</v>
      </c>
      <c r="D2" s="564" t="s">
        <v>82</v>
      </c>
      <c r="E2" s="564" t="s">
        <v>53</v>
      </c>
      <c r="F2" s="512" t="s">
        <v>105</v>
      </c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4"/>
    </row>
    <row r="3" spans="1:18" ht="36" customHeight="1" x14ac:dyDescent="0.15">
      <c r="A3" s="18"/>
      <c r="B3" s="13"/>
      <c r="C3" s="51"/>
      <c r="D3" s="565"/>
      <c r="E3" s="565"/>
      <c r="F3" s="502" t="s">
        <v>0</v>
      </c>
      <c r="G3" s="481"/>
      <c r="H3" s="502" t="s">
        <v>1</v>
      </c>
      <c r="I3" s="503"/>
      <c r="J3" s="503"/>
      <c r="K3" s="481"/>
      <c r="L3" s="37"/>
      <c r="M3" s="510" t="s">
        <v>164</v>
      </c>
      <c r="N3" s="485" t="s">
        <v>170</v>
      </c>
      <c r="O3" s="485" t="s">
        <v>148</v>
      </c>
      <c r="P3" s="485" t="s">
        <v>150</v>
      </c>
      <c r="Q3" s="8"/>
      <c r="R3" s="39"/>
    </row>
    <row r="4" spans="1:18" ht="36" customHeight="1" x14ac:dyDescent="0.15">
      <c r="A4" s="26" t="s">
        <v>56</v>
      </c>
      <c r="B4" s="14"/>
      <c r="C4" s="52"/>
      <c r="D4" s="566"/>
      <c r="E4" s="566"/>
      <c r="F4" s="38" t="s">
        <v>2</v>
      </c>
      <c r="G4" s="38" t="s">
        <v>3</v>
      </c>
      <c r="H4" s="38" t="s">
        <v>2</v>
      </c>
      <c r="I4" s="151" t="s">
        <v>164</v>
      </c>
      <c r="J4" s="38" t="s">
        <v>3</v>
      </c>
      <c r="K4" s="151" t="s">
        <v>164</v>
      </c>
      <c r="L4" s="62" t="s">
        <v>4</v>
      </c>
      <c r="M4" s="511"/>
      <c r="N4" s="515"/>
      <c r="O4" s="515"/>
      <c r="P4" s="515"/>
      <c r="Q4" s="15" t="s">
        <v>5</v>
      </c>
      <c r="R4" s="28" t="s">
        <v>6</v>
      </c>
    </row>
    <row r="5" spans="1:18" ht="34.5" customHeight="1" x14ac:dyDescent="0.15">
      <c r="A5" s="455" t="s">
        <v>48</v>
      </c>
      <c r="B5" s="456"/>
      <c r="C5" s="457"/>
      <c r="D5" s="136">
        <v>18</v>
      </c>
      <c r="E5" s="136">
        <v>29</v>
      </c>
      <c r="F5" s="123">
        <v>1021</v>
      </c>
      <c r="G5" s="123">
        <v>167</v>
      </c>
      <c r="H5" s="123">
        <v>1168</v>
      </c>
      <c r="I5" s="123">
        <v>17</v>
      </c>
      <c r="J5" s="123">
        <v>317</v>
      </c>
      <c r="K5" s="123">
        <v>4</v>
      </c>
      <c r="L5" s="110">
        <f>SUM(F5+G5+H5+J5)</f>
        <v>2673</v>
      </c>
      <c r="M5" s="124">
        <f>SUM(I5+K5)</f>
        <v>21</v>
      </c>
      <c r="N5" s="124">
        <v>2661</v>
      </c>
      <c r="O5" s="123">
        <v>12</v>
      </c>
      <c r="P5" s="123">
        <v>934</v>
      </c>
      <c r="Q5" s="123">
        <v>2718</v>
      </c>
      <c r="R5" s="125">
        <f t="shared" ref="R5:R26" si="0">L5/Q5*100</f>
        <v>98.344370860927157</v>
      </c>
    </row>
    <row r="6" spans="1:18" ht="34.5" customHeight="1" x14ac:dyDescent="0.15">
      <c r="A6" s="455" t="s">
        <v>7</v>
      </c>
      <c r="B6" s="479"/>
      <c r="C6" s="528"/>
      <c r="D6" s="136">
        <v>18</v>
      </c>
      <c r="E6" s="136">
        <v>31</v>
      </c>
      <c r="F6" s="123">
        <v>305</v>
      </c>
      <c r="G6" s="123">
        <v>64</v>
      </c>
      <c r="H6" s="123">
        <v>1951</v>
      </c>
      <c r="I6" s="123">
        <v>18</v>
      </c>
      <c r="J6" s="123">
        <v>669</v>
      </c>
      <c r="K6" s="123">
        <v>8</v>
      </c>
      <c r="L6" s="110">
        <f t="shared" ref="L6:L26" si="1">SUM(F6+G6+H6+J6)</f>
        <v>2989</v>
      </c>
      <c r="M6" s="124">
        <f t="shared" ref="M6:M26" si="2">SUM(I6+K6)</f>
        <v>26</v>
      </c>
      <c r="N6" s="124">
        <v>2678</v>
      </c>
      <c r="O6" s="123">
        <v>311</v>
      </c>
      <c r="P6" s="123">
        <v>1004</v>
      </c>
      <c r="Q6" s="123">
        <v>3119</v>
      </c>
      <c r="R6" s="125">
        <f t="shared" si="0"/>
        <v>95.831997435075351</v>
      </c>
    </row>
    <row r="7" spans="1:18" ht="34.5" customHeight="1" x14ac:dyDescent="0.15">
      <c r="A7" s="455" t="s">
        <v>8</v>
      </c>
      <c r="B7" s="456"/>
      <c r="C7" s="457"/>
      <c r="D7" s="136">
        <v>27</v>
      </c>
      <c r="E7" s="136">
        <v>31</v>
      </c>
      <c r="F7" s="123">
        <v>642</v>
      </c>
      <c r="G7" s="123">
        <v>106</v>
      </c>
      <c r="H7" s="123">
        <v>3393</v>
      </c>
      <c r="I7" s="123">
        <v>6</v>
      </c>
      <c r="J7" s="123">
        <v>595</v>
      </c>
      <c r="K7" s="123">
        <v>2</v>
      </c>
      <c r="L7" s="110">
        <f t="shared" si="1"/>
        <v>4736</v>
      </c>
      <c r="M7" s="124">
        <f t="shared" si="2"/>
        <v>8</v>
      </c>
      <c r="N7" s="124">
        <v>3679</v>
      </c>
      <c r="O7" s="123">
        <v>2</v>
      </c>
      <c r="P7" s="123">
        <v>989</v>
      </c>
      <c r="Q7" s="123">
        <v>5144</v>
      </c>
      <c r="R7" s="125">
        <f t="shared" si="0"/>
        <v>92.068429237947129</v>
      </c>
    </row>
    <row r="8" spans="1:18" ht="34.5" customHeight="1" x14ac:dyDescent="0.15">
      <c r="A8" s="504" t="s">
        <v>116</v>
      </c>
      <c r="B8" s="456"/>
      <c r="C8" s="457"/>
      <c r="D8" s="136">
        <v>18</v>
      </c>
      <c r="E8" s="136">
        <v>29</v>
      </c>
      <c r="F8" s="123">
        <v>308</v>
      </c>
      <c r="G8" s="123">
        <v>30</v>
      </c>
      <c r="H8" s="123">
        <v>359</v>
      </c>
      <c r="I8" s="123">
        <v>11</v>
      </c>
      <c r="J8" s="123">
        <v>104</v>
      </c>
      <c r="K8" s="123">
        <v>1</v>
      </c>
      <c r="L8" s="110">
        <f t="shared" si="1"/>
        <v>801</v>
      </c>
      <c r="M8" s="124">
        <f t="shared" si="2"/>
        <v>12</v>
      </c>
      <c r="N8" s="124">
        <v>723</v>
      </c>
      <c r="O8" s="123">
        <v>78</v>
      </c>
      <c r="P8" s="123">
        <v>317</v>
      </c>
      <c r="Q8" s="123">
        <v>1003</v>
      </c>
      <c r="R8" s="125">
        <f t="shared" si="0"/>
        <v>79.86041874376869</v>
      </c>
    </row>
    <row r="9" spans="1:18" ht="34.5" customHeight="1" x14ac:dyDescent="0.15">
      <c r="A9" s="455" t="s">
        <v>137</v>
      </c>
      <c r="B9" s="456"/>
      <c r="C9" s="457"/>
      <c r="D9" s="136">
        <v>27</v>
      </c>
      <c r="E9" s="136">
        <v>31</v>
      </c>
      <c r="F9" s="123">
        <v>931</v>
      </c>
      <c r="G9" s="123">
        <v>103</v>
      </c>
      <c r="H9" s="123">
        <v>3099</v>
      </c>
      <c r="I9" s="123">
        <v>2</v>
      </c>
      <c r="J9" s="123">
        <v>656</v>
      </c>
      <c r="K9" s="123">
        <v>3</v>
      </c>
      <c r="L9" s="110">
        <f t="shared" si="1"/>
        <v>4789</v>
      </c>
      <c r="M9" s="124">
        <f t="shared" si="2"/>
        <v>5</v>
      </c>
      <c r="N9" s="124">
        <v>4670</v>
      </c>
      <c r="O9" s="123">
        <v>119</v>
      </c>
      <c r="P9" s="123">
        <v>1129</v>
      </c>
      <c r="Q9" s="123">
        <v>5971</v>
      </c>
      <c r="R9" s="125">
        <f t="shared" si="0"/>
        <v>80.204320884273997</v>
      </c>
    </row>
    <row r="10" spans="1:18" ht="34.5" customHeight="1" x14ac:dyDescent="0.15">
      <c r="A10" s="455" t="s">
        <v>200</v>
      </c>
      <c r="B10" s="456"/>
      <c r="C10" s="457"/>
      <c r="D10" s="136">
        <v>18</v>
      </c>
      <c r="E10" s="136">
        <v>30</v>
      </c>
      <c r="F10" s="123">
        <v>276</v>
      </c>
      <c r="G10" s="123">
        <v>33</v>
      </c>
      <c r="H10" s="123">
        <v>1963</v>
      </c>
      <c r="I10" s="123">
        <v>37</v>
      </c>
      <c r="J10" s="123">
        <v>299</v>
      </c>
      <c r="K10" s="123">
        <v>24</v>
      </c>
      <c r="L10" s="110">
        <f t="shared" si="1"/>
        <v>2571</v>
      </c>
      <c r="M10" s="124">
        <f>SUM(I10+K10)</f>
        <v>61</v>
      </c>
      <c r="N10" s="124">
        <v>2571</v>
      </c>
      <c r="O10" s="123">
        <v>0</v>
      </c>
      <c r="P10" s="123">
        <v>581</v>
      </c>
      <c r="Q10" s="123">
        <v>2765</v>
      </c>
      <c r="R10" s="125">
        <f t="shared" si="0"/>
        <v>92.983725135623871</v>
      </c>
    </row>
    <row r="11" spans="1:18" ht="34.5" customHeight="1" x14ac:dyDescent="0.15">
      <c r="A11" s="455" t="s">
        <v>9</v>
      </c>
      <c r="B11" s="456"/>
      <c r="C11" s="457"/>
      <c r="D11" s="136">
        <v>18</v>
      </c>
      <c r="E11" s="136">
        <v>31</v>
      </c>
      <c r="F11" s="123">
        <v>309</v>
      </c>
      <c r="G11" s="123">
        <v>60</v>
      </c>
      <c r="H11" s="123">
        <v>2559</v>
      </c>
      <c r="I11" s="123">
        <v>0</v>
      </c>
      <c r="J11" s="123">
        <v>649</v>
      </c>
      <c r="K11" s="123">
        <v>0</v>
      </c>
      <c r="L11" s="110">
        <f t="shared" si="1"/>
        <v>3577</v>
      </c>
      <c r="M11" s="124">
        <f t="shared" si="2"/>
        <v>0</v>
      </c>
      <c r="N11" s="124">
        <v>3577</v>
      </c>
      <c r="O11" s="123">
        <v>0</v>
      </c>
      <c r="P11" s="123">
        <v>884</v>
      </c>
      <c r="Q11" s="123">
        <v>3631</v>
      </c>
      <c r="R11" s="125">
        <f t="shared" si="0"/>
        <v>98.512806389424398</v>
      </c>
    </row>
    <row r="12" spans="1:18" ht="34.5" customHeight="1" x14ac:dyDescent="0.15">
      <c r="A12" s="455" t="s">
        <v>10</v>
      </c>
      <c r="B12" s="456"/>
      <c r="C12" s="457"/>
      <c r="D12" s="136">
        <v>36</v>
      </c>
      <c r="E12" s="136">
        <v>29</v>
      </c>
      <c r="F12" s="123">
        <v>741</v>
      </c>
      <c r="G12" s="123">
        <v>119</v>
      </c>
      <c r="H12" s="123">
        <v>672</v>
      </c>
      <c r="I12" s="123">
        <v>1</v>
      </c>
      <c r="J12" s="123">
        <v>173</v>
      </c>
      <c r="K12" s="123">
        <v>0</v>
      </c>
      <c r="L12" s="110">
        <f t="shared" si="1"/>
        <v>1705</v>
      </c>
      <c r="M12" s="124">
        <f t="shared" si="2"/>
        <v>1</v>
      </c>
      <c r="N12" s="124">
        <v>1705</v>
      </c>
      <c r="O12" s="123">
        <v>0</v>
      </c>
      <c r="P12" s="123">
        <v>450</v>
      </c>
      <c r="Q12" s="123">
        <v>1875</v>
      </c>
      <c r="R12" s="125">
        <f t="shared" si="0"/>
        <v>90.933333333333337</v>
      </c>
    </row>
    <row r="13" spans="1:18" ht="34.5" customHeight="1" x14ac:dyDescent="0.15">
      <c r="A13" s="455" t="s">
        <v>11</v>
      </c>
      <c r="B13" s="456"/>
      <c r="C13" s="457"/>
      <c r="D13" s="136">
        <v>36</v>
      </c>
      <c r="E13" s="136">
        <v>31</v>
      </c>
      <c r="F13" s="123">
        <v>0</v>
      </c>
      <c r="G13" s="123">
        <v>0</v>
      </c>
      <c r="H13" s="123">
        <v>3573</v>
      </c>
      <c r="I13" s="123">
        <v>99</v>
      </c>
      <c r="J13" s="123">
        <v>761</v>
      </c>
      <c r="K13" s="123">
        <v>18</v>
      </c>
      <c r="L13" s="110">
        <f t="shared" si="1"/>
        <v>4334</v>
      </c>
      <c r="M13" s="124">
        <f t="shared" si="2"/>
        <v>117</v>
      </c>
      <c r="N13" s="124">
        <v>1846</v>
      </c>
      <c r="O13" s="123">
        <v>73</v>
      </c>
      <c r="P13" s="123">
        <v>416</v>
      </c>
      <c r="Q13" s="123">
        <v>4436</v>
      </c>
      <c r="R13" s="125">
        <f t="shared" si="0"/>
        <v>97.700631199278632</v>
      </c>
    </row>
    <row r="14" spans="1:18" ht="34.5" customHeight="1" x14ac:dyDescent="0.15">
      <c r="A14" s="455" t="s">
        <v>87</v>
      </c>
      <c r="B14" s="456"/>
      <c r="C14" s="457"/>
      <c r="D14" s="136">
        <v>36</v>
      </c>
      <c r="E14" s="136">
        <v>30</v>
      </c>
      <c r="F14" s="123">
        <v>1625</v>
      </c>
      <c r="G14" s="123">
        <v>191</v>
      </c>
      <c r="H14" s="123">
        <v>3398</v>
      </c>
      <c r="I14" s="123">
        <v>3</v>
      </c>
      <c r="J14" s="123">
        <v>711</v>
      </c>
      <c r="K14" s="123">
        <v>1</v>
      </c>
      <c r="L14" s="110">
        <f t="shared" si="1"/>
        <v>5925</v>
      </c>
      <c r="M14" s="124">
        <f t="shared" si="2"/>
        <v>4</v>
      </c>
      <c r="N14" s="124">
        <v>5770</v>
      </c>
      <c r="O14" s="123">
        <v>60</v>
      </c>
      <c r="P14" s="123">
        <v>1745</v>
      </c>
      <c r="Q14" s="123">
        <v>6640</v>
      </c>
      <c r="R14" s="125">
        <f t="shared" si="0"/>
        <v>89.231927710843379</v>
      </c>
    </row>
    <row r="15" spans="1:18" ht="34.5" customHeight="1" x14ac:dyDescent="0.15">
      <c r="A15" s="504" t="s">
        <v>57</v>
      </c>
      <c r="B15" s="456"/>
      <c r="C15" s="457"/>
      <c r="D15" s="136">
        <v>18</v>
      </c>
      <c r="E15" s="136">
        <v>30</v>
      </c>
      <c r="F15" s="123">
        <v>255</v>
      </c>
      <c r="G15" s="123">
        <v>46</v>
      </c>
      <c r="H15" s="123">
        <v>2571</v>
      </c>
      <c r="I15" s="123">
        <v>0</v>
      </c>
      <c r="J15" s="123">
        <v>506</v>
      </c>
      <c r="K15" s="123">
        <v>0</v>
      </c>
      <c r="L15" s="110">
        <f t="shared" si="1"/>
        <v>3378</v>
      </c>
      <c r="M15" s="124">
        <f t="shared" si="2"/>
        <v>0</v>
      </c>
      <c r="N15" s="124">
        <v>3300</v>
      </c>
      <c r="O15" s="123">
        <v>29</v>
      </c>
      <c r="P15" s="123">
        <v>610</v>
      </c>
      <c r="Q15" s="123">
        <v>4014</v>
      </c>
      <c r="R15" s="125">
        <f t="shared" si="0"/>
        <v>84.155455904334829</v>
      </c>
    </row>
    <row r="16" spans="1:18" ht="34.5" customHeight="1" x14ac:dyDescent="0.15">
      <c r="A16" s="504" t="s">
        <v>58</v>
      </c>
      <c r="B16" s="456"/>
      <c r="C16" s="457"/>
      <c r="D16" s="136">
        <v>18</v>
      </c>
      <c r="E16" s="136">
        <v>27</v>
      </c>
      <c r="F16" s="123">
        <v>169</v>
      </c>
      <c r="G16" s="123">
        <v>36</v>
      </c>
      <c r="H16" s="123">
        <v>893</v>
      </c>
      <c r="I16" s="123">
        <v>0</v>
      </c>
      <c r="J16" s="123">
        <v>105</v>
      </c>
      <c r="K16" s="123">
        <v>1</v>
      </c>
      <c r="L16" s="110">
        <f t="shared" si="1"/>
        <v>1203</v>
      </c>
      <c r="M16" s="124">
        <f t="shared" si="2"/>
        <v>1</v>
      </c>
      <c r="N16" s="124">
        <v>0</v>
      </c>
      <c r="O16" s="123">
        <v>0</v>
      </c>
      <c r="P16" s="123">
        <v>161</v>
      </c>
      <c r="Q16" s="123">
        <v>1220</v>
      </c>
      <c r="R16" s="125">
        <f t="shared" si="0"/>
        <v>98.606557377049171</v>
      </c>
    </row>
    <row r="17" spans="1:18" ht="34.5" customHeight="1" x14ac:dyDescent="0.15">
      <c r="A17" s="504" t="s">
        <v>86</v>
      </c>
      <c r="B17" s="456"/>
      <c r="C17" s="457"/>
      <c r="D17" s="136">
        <v>18</v>
      </c>
      <c r="E17" s="136">
        <v>31</v>
      </c>
      <c r="F17" s="123">
        <v>17</v>
      </c>
      <c r="G17" s="123">
        <v>10</v>
      </c>
      <c r="H17" s="123">
        <v>2106</v>
      </c>
      <c r="I17" s="123">
        <v>4</v>
      </c>
      <c r="J17" s="123">
        <v>572</v>
      </c>
      <c r="K17" s="123">
        <v>1</v>
      </c>
      <c r="L17" s="110">
        <f t="shared" si="1"/>
        <v>2705</v>
      </c>
      <c r="M17" s="124">
        <f t="shared" si="2"/>
        <v>5</v>
      </c>
      <c r="N17" s="124">
        <v>2635</v>
      </c>
      <c r="O17" s="123">
        <v>68</v>
      </c>
      <c r="P17" s="123">
        <v>945</v>
      </c>
      <c r="Q17" s="123">
        <v>2950</v>
      </c>
      <c r="R17" s="125">
        <f>L17/Q17*100</f>
        <v>91.694915254237287</v>
      </c>
    </row>
    <row r="18" spans="1:18" ht="34.5" customHeight="1" x14ac:dyDescent="0.15">
      <c r="A18" s="455" t="s">
        <v>131</v>
      </c>
      <c r="B18" s="456"/>
      <c r="C18" s="457"/>
      <c r="D18" s="136">
        <v>18</v>
      </c>
      <c r="E18" s="136">
        <v>31</v>
      </c>
      <c r="F18" s="123">
        <v>473</v>
      </c>
      <c r="G18" s="123">
        <v>115</v>
      </c>
      <c r="H18" s="123">
        <v>1279</v>
      </c>
      <c r="I18" s="123">
        <v>20</v>
      </c>
      <c r="J18" s="123">
        <v>437</v>
      </c>
      <c r="K18" s="123">
        <v>8</v>
      </c>
      <c r="L18" s="110">
        <f t="shared" si="1"/>
        <v>2304</v>
      </c>
      <c r="M18" s="124">
        <f t="shared" si="2"/>
        <v>28</v>
      </c>
      <c r="N18" s="124">
        <v>2091</v>
      </c>
      <c r="O18" s="123">
        <v>159</v>
      </c>
      <c r="P18" s="123">
        <v>419</v>
      </c>
      <c r="Q18" s="123">
        <v>2329</v>
      </c>
      <c r="R18" s="125">
        <f t="shared" si="0"/>
        <v>98.926577930442249</v>
      </c>
    </row>
    <row r="19" spans="1:18" ht="34.5" customHeight="1" x14ac:dyDescent="0.15">
      <c r="A19" s="455" t="s">
        <v>12</v>
      </c>
      <c r="B19" s="456"/>
      <c r="C19" s="457"/>
      <c r="D19" s="136">
        <v>18</v>
      </c>
      <c r="E19" s="136">
        <v>31</v>
      </c>
      <c r="F19" s="123">
        <v>716</v>
      </c>
      <c r="G19" s="123">
        <v>69</v>
      </c>
      <c r="H19" s="123">
        <v>1641</v>
      </c>
      <c r="I19" s="123">
        <v>0</v>
      </c>
      <c r="J19" s="123">
        <v>344</v>
      </c>
      <c r="K19" s="123">
        <v>0</v>
      </c>
      <c r="L19" s="110">
        <f t="shared" si="1"/>
        <v>2770</v>
      </c>
      <c r="M19" s="124">
        <f t="shared" si="2"/>
        <v>0</v>
      </c>
      <c r="N19" s="124">
        <v>2053</v>
      </c>
      <c r="O19" s="123">
        <v>92</v>
      </c>
      <c r="P19" s="123">
        <v>625</v>
      </c>
      <c r="Q19" s="123">
        <v>3033</v>
      </c>
      <c r="R19" s="125">
        <f t="shared" si="0"/>
        <v>91.328717441477082</v>
      </c>
    </row>
    <row r="20" spans="1:18" ht="34.5" customHeight="1" x14ac:dyDescent="0.15">
      <c r="A20" s="504" t="s">
        <v>202</v>
      </c>
      <c r="B20" s="562"/>
      <c r="C20" s="563"/>
      <c r="D20" s="136">
        <v>36</v>
      </c>
      <c r="E20" s="136">
        <v>31</v>
      </c>
      <c r="F20" s="123">
        <v>837</v>
      </c>
      <c r="G20" s="123">
        <v>137</v>
      </c>
      <c r="H20" s="123">
        <v>5512</v>
      </c>
      <c r="I20" s="123">
        <v>4</v>
      </c>
      <c r="J20" s="123">
        <v>920</v>
      </c>
      <c r="K20" s="123">
        <v>2</v>
      </c>
      <c r="L20" s="110">
        <f t="shared" si="1"/>
        <v>7406</v>
      </c>
      <c r="M20" s="124">
        <f>SUM(I20+K20)</f>
        <v>6</v>
      </c>
      <c r="N20" s="124">
        <v>7372</v>
      </c>
      <c r="O20" s="123">
        <v>10</v>
      </c>
      <c r="P20" s="123">
        <v>1905</v>
      </c>
      <c r="Q20" s="123">
        <v>8029</v>
      </c>
      <c r="R20" s="125">
        <f>L20/Q20*100</f>
        <v>92.240627724498694</v>
      </c>
    </row>
    <row r="21" spans="1:18" ht="34.5" customHeight="1" x14ac:dyDescent="0.15">
      <c r="A21" s="455" t="s">
        <v>13</v>
      </c>
      <c r="B21" s="456"/>
      <c r="C21" s="457"/>
      <c r="D21" s="136">
        <v>18</v>
      </c>
      <c r="E21" s="136">
        <v>31</v>
      </c>
      <c r="F21" s="123">
        <v>81</v>
      </c>
      <c r="G21" s="123">
        <v>2</v>
      </c>
      <c r="H21" s="123">
        <v>1768</v>
      </c>
      <c r="I21" s="123">
        <v>14</v>
      </c>
      <c r="J21" s="123">
        <v>384</v>
      </c>
      <c r="K21" s="123">
        <v>8</v>
      </c>
      <c r="L21" s="110">
        <f t="shared" si="1"/>
        <v>2235</v>
      </c>
      <c r="M21" s="124">
        <f t="shared" si="2"/>
        <v>22</v>
      </c>
      <c r="N21" s="124">
        <v>2003</v>
      </c>
      <c r="O21" s="123">
        <v>0</v>
      </c>
      <c r="P21" s="123">
        <v>411</v>
      </c>
      <c r="Q21" s="123">
        <v>2316</v>
      </c>
      <c r="R21" s="125">
        <f t="shared" si="0"/>
        <v>96.502590673575128</v>
      </c>
    </row>
    <row r="22" spans="1:18" ht="34.5" customHeight="1" x14ac:dyDescent="0.15">
      <c r="A22" s="455" t="s">
        <v>166</v>
      </c>
      <c r="B22" s="456"/>
      <c r="C22" s="456"/>
      <c r="D22" s="136">
        <v>18</v>
      </c>
      <c r="E22" s="136">
        <v>31</v>
      </c>
      <c r="F22" s="123">
        <v>0</v>
      </c>
      <c r="G22" s="123">
        <v>0</v>
      </c>
      <c r="H22" s="123">
        <v>1661</v>
      </c>
      <c r="I22" s="123">
        <v>0</v>
      </c>
      <c r="J22" s="123">
        <v>429</v>
      </c>
      <c r="K22" s="123">
        <v>0</v>
      </c>
      <c r="L22" s="110">
        <f t="shared" si="1"/>
        <v>2090</v>
      </c>
      <c r="M22" s="124">
        <f t="shared" si="2"/>
        <v>0</v>
      </c>
      <c r="N22" s="124">
        <v>1969</v>
      </c>
      <c r="O22" s="123">
        <v>121</v>
      </c>
      <c r="P22" s="123">
        <v>498</v>
      </c>
      <c r="Q22" s="123">
        <v>2145</v>
      </c>
      <c r="R22" s="125">
        <f t="shared" si="0"/>
        <v>97.435897435897431</v>
      </c>
    </row>
    <row r="23" spans="1:18" ht="34.5" customHeight="1" x14ac:dyDescent="0.15">
      <c r="A23" s="504" t="s">
        <v>211</v>
      </c>
      <c r="B23" s="456"/>
      <c r="C23" s="456"/>
      <c r="D23" s="136">
        <v>27</v>
      </c>
      <c r="E23" s="136">
        <v>31</v>
      </c>
      <c r="F23" s="123">
        <v>918</v>
      </c>
      <c r="G23" s="123">
        <v>205</v>
      </c>
      <c r="H23" s="123">
        <v>3139</v>
      </c>
      <c r="I23" s="123">
        <v>0</v>
      </c>
      <c r="J23" s="123">
        <v>748</v>
      </c>
      <c r="K23" s="123">
        <v>0</v>
      </c>
      <c r="L23" s="110">
        <f t="shared" si="1"/>
        <v>5010</v>
      </c>
      <c r="M23" s="124">
        <f>SUM(I23+K23)</f>
        <v>0</v>
      </c>
      <c r="N23" s="124">
        <v>4648</v>
      </c>
      <c r="O23" s="123">
        <v>362</v>
      </c>
      <c r="P23" s="123">
        <v>1039</v>
      </c>
      <c r="Q23" s="123">
        <v>5807</v>
      </c>
      <c r="R23" s="125">
        <f>L23/Q23*100</f>
        <v>86.275185121405201</v>
      </c>
    </row>
    <row r="24" spans="1:18" ht="34.5" customHeight="1" x14ac:dyDescent="0.15">
      <c r="A24" s="455" t="s">
        <v>55</v>
      </c>
      <c r="B24" s="456"/>
      <c r="C24" s="457"/>
      <c r="D24" s="136">
        <v>18</v>
      </c>
      <c r="E24" s="136">
        <v>30</v>
      </c>
      <c r="F24" s="123">
        <v>1280</v>
      </c>
      <c r="G24" s="123">
        <v>260</v>
      </c>
      <c r="H24" s="123">
        <v>1371</v>
      </c>
      <c r="I24" s="123">
        <v>0</v>
      </c>
      <c r="J24" s="123">
        <v>310</v>
      </c>
      <c r="K24" s="123">
        <v>0</v>
      </c>
      <c r="L24" s="110">
        <f t="shared" si="1"/>
        <v>3221</v>
      </c>
      <c r="M24" s="124">
        <f t="shared" si="2"/>
        <v>0</v>
      </c>
      <c r="N24" s="124">
        <v>3050</v>
      </c>
      <c r="O24" s="123">
        <v>0</v>
      </c>
      <c r="P24" s="123">
        <v>1022</v>
      </c>
      <c r="Q24" s="123">
        <v>3346</v>
      </c>
      <c r="R24" s="125">
        <f t="shared" si="0"/>
        <v>96.264196054991032</v>
      </c>
    </row>
    <row r="25" spans="1:18" ht="34.5" customHeight="1" x14ac:dyDescent="0.15">
      <c r="A25" s="504" t="s">
        <v>271</v>
      </c>
      <c r="B25" s="456"/>
      <c r="C25" s="456"/>
      <c r="D25" s="136">
        <v>18</v>
      </c>
      <c r="E25" s="209">
        <v>31</v>
      </c>
      <c r="F25" s="202">
        <v>285</v>
      </c>
      <c r="G25" s="202">
        <v>67</v>
      </c>
      <c r="H25" s="202">
        <v>1384</v>
      </c>
      <c r="I25" s="202">
        <v>0</v>
      </c>
      <c r="J25" s="202">
        <v>473</v>
      </c>
      <c r="K25" s="202">
        <v>0</v>
      </c>
      <c r="L25" s="110">
        <f t="shared" si="1"/>
        <v>2209</v>
      </c>
      <c r="M25" s="124">
        <f>SUM(I25+K25)</f>
        <v>0</v>
      </c>
      <c r="N25" s="124">
        <v>2155</v>
      </c>
      <c r="O25" s="202">
        <v>54</v>
      </c>
      <c r="P25" s="202">
        <v>363</v>
      </c>
      <c r="Q25" s="123">
        <v>2582</v>
      </c>
      <c r="R25" s="125">
        <f>L25/Q25*100</f>
        <v>85.553834237025555</v>
      </c>
    </row>
    <row r="26" spans="1:18" ht="34.5" customHeight="1" x14ac:dyDescent="0.15">
      <c r="A26" s="504" t="s">
        <v>119</v>
      </c>
      <c r="B26" s="456"/>
      <c r="C26" s="457"/>
      <c r="D26" s="136">
        <v>18</v>
      </c>
      <c r="E26" s="136">
        <v>31</v>
      </c>
      <c r="F26" s="123">
        <v>192</v>
      </c>
      <c r="G26" s="123">
        <v>63</v>
      </c>
      <c r="H26" s="123">
        <v>1058</v>
      </c>
      <c r="I26" s="123">
        <v>2</v>
      </c>
      <c r="J26" s="123">
        <v>271</v>
      </c>
      <c r="K26" s="123">
        <v>3</v>
      </c>
      <c r="L26" s="110">
        <f t="shared" si="1"/>
        <v>1584</v>
      </c>
      <c r="M26" s="124">
        <f t="shared" si="2"/>
        <v>5</v>
      </c>
      <c r="N26" s="124">
        <v>1573</v>
      </c>
      <c r="O26" s="123">
        <v>11</v>
      </c>
      <c r="P26" s="123">
        <v>553</v>
      </c>
      <c r="Q26" s="123">
        <v>2202</v>
      </c>
      <c r="R26" s="125">
        <f t="shared" si="0"/>
        <v>71.934604904632153</v>
      </c>
    </row>
    <row r="27" spans="1:18" ht="34.5" customHeight="1" x14ac:dyDescent="0.15">
      <c r="A27" s="521" t="s">
        <v>282</v>
      </c>
      <c r="B27" s="495"/>
      <c r="C27" s="496"/>
      <c r="D27" s="137">
        <f t="shared" ref="D27:Q27" si="3">SUM(D5:D26)</f>
        <v>495</v>
      </c>
      <c r="E27" s="137">
        <f t="shared" si="3"/>
        <v>668</v>
      </c>
      <c r="F27" s="128">
        <f t="shared" si="3"/>
        <v>11381</v>
      </c>
      <c r="G27" s="128">
        <f t="shared" si="3"/>
        <v>1883</v>
      </c>
      <c r="H27" s="128">
        <f t="shared" si="3"/>
        <v>46518</v>
      </c>
      <c r="I27" s="128">
        <f t="shared" si="3"/>
        <v>238</v>
      </c>
      <c r="J27" s="168">
        <f t="shared" si="3"/>
        <v>10433</v>
      </c>
      <c r="K27" s="128">
        <f t="shared" si="3"/>
        <v>84</v>
      </c>
      <c r="L27" s="128">
        <f t="shared" si="3"/>
        <v>70215</v>
      </c>
      <c r="M27" s="128">
        <f t="shared" si="3"/>
        <v>322</v>
      </c>
      <c r="N27" s="128">
        <f t="shared" si="3"/>
        <v>62729</v>
      </c>
      <c r="O27" s="128">
        <f t="shared" si="3"/>
        <v>1561</v>
      </c>
      <c r="P27" s="128">
        <f t="shared" si="3"/>
        <v>17000</v>
      </c>
      <c r="Q27" s="128">
        <f t="shared" si="3"/>
        <v>77275</v>
      </c>
      <c r="R27" s="129">
        <f>L27/Q27*100</f>
        <v>90.863798123584601</v>
      </c>
    </row>
    <row r="28" spans="1:18" ht="34.5" customHeight="1" x14ac:dyDescent="0.15">
      <c r="A28" s="509" t="s">
        <v>15</v>
      </c>
      <c r="B28" s="468"/>
      <c r="C28" s="501"/>
      <c r="D28" s="58"/>
      <c r="E28" s="58"/>
      <c r="F28" s="117">
        <f t="shared" ref="F28:K28" si="4">F27/$L$27*100</f>
        <v>16.208787296161788</v>
      </c>
      <c r="G28" s="117">
        <f t="shared" si="4"/>
        <v>2.6817631560207933</v>
      </c>
      <c r="H28" s="117">
        <f t="shared" si="4"/>
        <v>66.250801110873752</v>
      </c>
      <c r="I28" s="117">
        <f t="shared" si="4"/>
        <v>0.33895891191340882</v>
      </c>
      <c r="J28" s="117">
        <f t="shared" si="4"/>
        <v>14.858648436943673</v>
      </c>
      <c r="K28" s="117">
        <f t="shared" si="4"/>
        <v>0.11963255714590899</v>
      </c>
      <c r="L28" s="117"/>
      <c r="M28" s="117"/>
      <c r="N28" s="117"/>
      <c r="O28" s="117"/>
      <c r="P28" s="117"/>
      <c r="Q28" s="117"/>
      <c r="R28" s="130"/>
    </row>
    <row r="29" spans="1:18" ht="34.5" customHeight="1" x14ac:dyDescent="0.15">
      <c r="A29" s="487" t="s">
        <v>16</v>
      </c>
      <c r="B29" s="488"/>
      <c r="C29" s="489"/>
      <c r="D29" s="58"/>
      <c r="E29" s="58"/>
      <c r="F29" s="117">
        <f>F27/22</f>
        <v>517.31818181818187</v>
      </c>
      <c r="G29" s="117">
        <f t="shared" ref="G29:P29" si="5">G27/22</f>
        <v>85.590909090909093</v>
      </c>
      <c r="H29" s="117">
        <f t="shared" si="5"/>
        <v>2114.4545454545455</v>
      </c>
      <c r="I29" s="117">
        <f t="shared" si="5"/>
        <v>10.818181818181818</v>
      </c>
      <c r="J29" s="117">
        <f t="shared" si="5"/>
        <v>474.22727272727275</v>
      </c>
      <c r="K29" s="117">
        <f t="shared" si="5"/>
        <v>3.8181818181818183</v>
      </c>
      <c r="L29" s="117">
        <f t="shared" si="5"/>
        <v>3191.590909090909</v>
      </c>
      <c r="M29" s="117">
        <f t="shared" si="5"/>
        <v>14.636363636363637</v>
      </c>
      <c r="N29" s="117">
        <f t="shared" si="5"/>
        <v>2851.318181818182</v>
      </c>
      <c r="O29" s="117">
        <f t="shared" si="5"/>
        <v>70.954545454545453</v>
      </c>
      <c r="P29" s="117">
        <f t="shared" si="5"/>
        <v>772.72727272727275</v>
      </c>
      <c r="Q29" s="117"/>
      <c r="R29" s="130"/>
    </row>
    <row r="30" spans="1:18" ht="34.5" customHeight="1" x14ac:dyDescent="0.15">
      <c r="A30" s="487" t="s">
        <v>17</v>
      </c>
      <c r="B30" s="488"/>
      <c r="C30" s="489"/>
      <c r="D30" s="58"/>
      <c r="E30" s="58"/>
      <c r="F30" s="117">
        <f>F27/$D$27*18</f>
        <v>413.85454545454542</v>
      </c>
      <c r="G30" s="117">
        <f t="shared" ref="G30:N30" si="6">G27/$D$27*18</f>
        <v>68.472727272727269</v>
      </c>
      <c r="H30" s="117">
        <f t="shared" si="6"/>
        <v>1691.5636363636363</v>
      </c>
      <c r="I30" s="117">
        <f t="shared" si="6"/>
        <v>8.6545454545454543</v>
      </c>
      <c r="J30" s="117">
        <f t="shared" si="6"/>
        <v>379.38181818181818</v>
      </c>
      <c r="K30" s="117">
        <f t="shared" si="6"/>
        <v>3.0545454545454547</v>
      </c>
      <c r="L30" s="117">
        <f t="shared" si="6"/>
        <v>2553.272727272727</v>
      </c>
      <c r="M30" s="117">
        <f t="shared" si="6"/>
        <v>11.709090909090909</v>
      </c>
      <c r="N30" s="117">
        <f t="shared" si="6"/>
        <v>2281.0545454545454</v>
      </c>
      <c r="O30" s="117">
        <f>O27/D27*18</f>
        <v>56.763636363636365</v>
      </c>
      <c r="P30" s="117">
        <f>P27/D27*18</f>
        <v>618.18181818181824</v>
      </c>
      <c r="Q30" s="117" t="s">
        <v>72</v>
      </c>
      <c r="R30" s="130"/>
    </row>
    <row r="31" spans="1:18" ht="34.5" customHeight="1" x14ac:dyDescent="0.15">
      <c r="A31" s="487" t="s">
        <v>18</v>
      </c>
      <c r="B31" s="488"/>
      <c r="C31" s="489"/>
      <c r="D31" s="341">
        <v>495</v>
      </c>
      <c r="E31" s="341">
        <v>672</v>
      </c>
      <c r="F31" s="339">
        <v>13064</v>
      </c>
      <c r="G31" s="339">
        <v>2040</v>
      </c>
      <c r="H31" s="339">
        <v>50826</v>
      </c>
      <c r="I31" s="340">
        <v>196</v>
      </c>
      <c r="J31" s="339">
        <v>11345</v>
      </c>
      <c r="K31" s="340">
        <v>79</v>
      </c>
      <c r="L31" s="300">
        <f>SUM(F31+G31+H31+J31)</f>
        <v>77275</v>
      </c>
      <c r="M31" s="300">
        <f>SUM(I31+K31)</f>
        <v>275</v>
      </c>
      <c r="N31" s="301">
        <v>69710</v>
      </c>
      <c r="O31" s="339">
        <v>1592</v>
      </c>
      <c r="P31" s="339">
        <v>18996</v>
      </c>
      <c r="Q31" s="134" t="s">
        <v>285</v>
      </c>
      <c r="R31" s="135"/>
    </row>
    <row r="32" spans="1:18" ht="34.5" customHeight="1" x14ac:dyDescent="0.15">
      <c r="A32" s="557" t="s">
        <v>72</v>
      </c>
      <c r="B32" s="557"/>
      <c r="C32" s="557"/>
      <c r="D32" s="557"/>
      <c r="E32" s="557"/>
      <c r="F32" s="557"/>
      <c r="G32" s="557"/>
      <c r="H32" s="557"/>
      <c r="I32" s="557"/>
      <c r="J32" s="557"/>
      <c r="K32" s="557"/>
      <c r="L32" s="557"/>
      <c r="M32" s="557"/>
      <c r="N32" s="557"/>
      <c r="O32" s="557"/>
      <c r="P32" s="557"/>
      <c r="Q32" s="557"/>
      <c r="R32" s="557"/>
    </row>
    <row r="33" spans="1:18" ht="42.75" customHeight="1" x14ac:dyDescent="0.15">
      <c r="A33" s="505" t="s">
        <v>322</v>
      </c>
      <c r="B33" s="505"/>
      <c r="C33" s="505"/>
      <c r="D33" s="505"/>
      <c r="E33" s="505"/>
      <c r="F33" s="505"/>
      <c r="G33" s="505"/>
      <c r="H33" s="505"/>
      <c r="I33" s="505"/>
      <c r="J33" s="505"/>
      <c r="K33" s="505"/>
      <c r="L33" s="505"/>
      <c r="M33" s="505"/>
      <c r="N33" s="505"/>
      <c r="O33" s="505"/>
      <c r="P33" s="505"/>
      <c r="Q33" s="505"/>
      <c r="R33" s="74" t="s">
        <v>77</v>
      </c>
    </row>
    <row r="34" spans="1:18" ht="39" customHeight="1" x14ac:dyDescent="0.15">
      <c r="A34" s="17"/>
      <c r="B34" s="12"/>
      <c r="C34" s="50" t="s">
        <v>50</v>
      </c>
      <c r="D34" s="564" t="s">
        <v>82</v>
      </c>
      <c r="E34" s="564" t="s">
        <v>53</v>
      </c>
      <c r="F34" s="512" t="s">
        <v>105</v>
      </c>
      <c r="G34" s="513"/>
      <c r="H34" s="513"/>
      <c r="I34" s="513"/>
      <c r="J34" s="513"/>
      <c r="K34" s="513"/>
      <c r="L34" s="513"/>
      <c r="M34" s="513"/>
      <c r="N34" s="513"/>
      <c r="O34" s="513"/>
      <c r="P34" s="513"/>
      <c r="Q34" s="513"/>
      <c r="R34" s="514"/>
    </row>
    <row r="35" spans="1:18" ht="39" customHeight="1" x14ac:dyDescent="0.15">
      <c r="A35" s="18"/>
      <c r="B35" s="13"/>
      <c r="C35" s="51"/>
      <c r="D35" s="565"/>
      <c r="E35" s="565"/>
      <c r="F35" s="502" t="s">
        <v>0</v>
      </c>
      <c r="G35" s="481"/>
      <c r="H35" s="502" t="s">
        <v>1</v>
      </c>
      <c r="I35" s="503"/>
      <c r="J35" s="503"/>
      <c r="K35" s="481"/>
      <c r="L35" s="37"/>
      <c r="M35" s="510" t="s">
        <v>164</v>
      </c>
      <c r="N35" s="485" t="s">
        <v>170</v>
      </c>
      <c r="O35" s="485" t="s">
        <v>148</v>
      </c>
      <c r="P35" s="485" t="s">
        <v>150</v>
      </c>
      <c r="Q35" s="8"/>
      <c r="R35" s="39"/>
    </row>
    <row r="36" spans="1:18" ht="39" customHeight="1" x14ac:dyDescent="0.15">
      <c r="A36" s="26" t="s">
        <v>56</v>
      </c>
      <c r="B36" s="14"/>
      <c r="C36" s="52"/>
      <c r="D36" s="566"/>
      <c r="E36" s="566"/>
      <c r="F36" s="38" t="s">
        <v>2</v>
      </c>
      <c r="G36" s="38" t="s">
        <v>3</v>
      </c>
      <c r="H36" s="38" t="s">
        <v>2</v>
      </c>
      <c r="I36" s="151" t="s">
        <v>164</v>
      </c>
      <c r="J36" s="38" t="s">
        <v>3</v>
      </c>
      <c r="K36" s="151" t="s">
        <v>164</v>
      </c>
      <c r="L36" s="62" t="s">
        <v>4</v>
      </c>
      <c r="M36" s="511"/>
      <c r="N36" s="515"/>
      <c r="O36" s="515"/>
      <c r="P36" s="515"/>
      <c r="Q36" s="15" t="s">
        <v>5</v>
      </c>
      <c r="R36" s="28" t="s">
        <v>6</v>
      </c>
    </row>
    <row r="37" spans="1:18" ht="40.5" customHeight="1" x14ac:dyDescent="0.15">
      <c r="A37" s="455" t="s">
        <v>20</v>
      </c>
      <c r="B37" s="479"/>
      <c r="C37" s="528"/>
      <c r="D37" s="136">
        <v>18</v>
      </c>
      <c r="E37" s="136">
        <v>31</v>
      </c>
      <c r="F37" s="123">
        <v>2077</v>
      </c>
      <c r="G37" s="123">
        <v>223</v>
      </c>
      <c r="H37" s="123">
        <v>1685</v>
      </c>
      <c r="I37" s="123">
        <v>4</v>
      </c>
      <c r="J37" s="123">
        <v>377</v>
      </c>
      <c r="K37" s="123">
        <v>4</v>
      </c>
      <c r="L37" s="110">
        <f t="shared" ref="L37:L51" si="7">SUM(F37+G37+H37+J37)</f>
        <v>4362</v>
      </c>
      <c r="M37" s="124">
        <f>SUM(I37+K37)</f>
        <v>8</v>
      </c>
      <c r="N37" s="124">
        <v>4291</v>
      </c>
      <c r="O37" s="123">
        <v>67</v>
      </c>
      <c r="P37" s="123">
        <v>1401</v>
      </c>
      <c r="Q37" s="261">
        <v>4997</v>
      </c>
      <c r="R37" s="125">
        <f t="shared" ref="R37:R49" si="8">L37/Q37*100</f>
        <v>87.292375425255159</v>
      </c>
    </row>
    <row r="38" spans="1:18" ht="40.5" customHeight="1" x14ac:dyDescent="0.15">
      <c r="A38" s="455" t="s">
        <v>259</v>
      </c>
      <c r="B38" s="479"/>
      <c r="C38" s="528"/>
      <c r="D38" s="136">
        <v>18</v>
      </c>
      <c r="E38" s="136">
        <v>31</v>
      </c>
      <c r="F38" s="123">
        <v>1317</v>
      </c>
      <c r="G38" s="123">
        <v>236</v>
      </c>
      <c r="H38" s="123">
        <v>2397</v>
      </c>
      <c r="I38" s="123">
        <v>0</v>
      </c>
      <c r="J38" s="123">
        <v>649</v>
      </c>
      <c r="K38" s="123">
        <v>0</v>
      </c>
      <c r="L38" s="110">
        <f t="shared" si="7"/>
        <v>4599</v>
      </c>
      <c r="M38" s="124">
        <f>SUM(I38+K38)</f>
        <v>0</v>
      </c>
      <c r="N38" s="124">
        <v>4302</v>
      </c>
      <c r="O38" s="123">
        <v>129</v>
      </c>
      <c r="P38" s="123">
        <v>1482</v>
      </c>
      <c r="Q38" s="261">
        <v>4784</v>
      </c>
      <c r="R38" s="125">
        <f>L38/Q38*100</f>
        <v>96.13294314381271</v>
      </c>
    </row>
    <row r="39" spans="1:18" ht="40.5" customHeight="1" x14ac:dyDescent="0.15">
      <c r="A39" s="504" t="s">
        <v>365</v>
      </c>
      <c r="B39" s="479"/>
      <c r="C39" s="479"/>
      <c r="D39" s="136">
        <v>36</v>
      </c>
      <c r="E39" s="136">
        <v>31</v>
      </c>
      <c r="F39" s="123">
        <v>263</v>
      </c>
      <c r="G39" s="123">
        <v>19</v>
      </c>
      <c r="H39" s="123">
        <v>3126</v>
      </c>
      <c r="I39" s="123">
        <v>34</v>
      </c>
      <c r="J39" s="123">
        <v>536</v>
      </c>
      <c r="K39" s="123">
        <v>18</v>
      </c>
      <c r="L39" s="110">
        <f>SUM(F39+G39+H39+J39)</f>
        <v>3944</v>
      </c>
      <c r="M39" s="124">
        <f>SUM(I39+K39)</f>
        <v>52</v>
      </c>
      <c r="N39" s="124">
        <v>2284</v>
      </c>
      <c r="O39" s="123">
        <v>21</v>
      </c>
      <c r="P39" s="123">
        <v>643</v>
      </c>
      <c r="Q39" s="261">
        <v>3790</v>
      </c>
      <c r="R39" s="125">
        <f>L39/Q39*100</f>
        <v>104.06332453825857</v>
      </c>
    </row>
    <row r="40" spans="1:18" ht="40.5" customHeight="1" x14ac:dyDescent="0.15">
      <c r="A40" s="504" t="s">
        <v>52</v>
      </c>
      <c r="B40" s="479"/>
      <c r="C40" s="528"/>
      <c r="D40" s="136">
        <v>18</v>
      </c>
      <c r="E40" s="136">
        <v>31</v>
      </c>
      <c r="F40" s="123">
        <v>1018</v>
      </c>
      <c r="G40" s="123">
        <v>357</v>
      </c>
      <c r="H40" s="123">
        <v>2271</v>
      </c>
      <c r="I40" s="123">
        <v>83</v>
      </c>
      <c r="J40" s="123">
        <v>583</v>
      </c>
      <c r="K40" s="123">
        <v>22</v>
      </c>
      <c r="L40" s="110">
        <f t="shared" si="7"/>
        <v>4229</v>
      </c>
      <c r="M40" s="124">
        <f>SUM(I40+K40)</f>
        <v>105</v>
      </c>
      <c r="N40" s="124">
        <v>3667</v>
      </c>
      <c r="O40" s="123">
        <v>0</v>
      </c>
      <c r="P40" s="123">
        <v>567</v>
      </c>
      <c r="Q40" s="261">
        <v>4443</v>
      </c>
      <c r="R40" s="125">
        <f t="shared" si="8"/>
        <v>95.183434616250281</v>
      </c>
    </row>
    <row r="41" spans="1:18" ht="40.5" customHeight="1" x14ac:dyDescent="0.15">
      <c r="A41" s="455" t="s">
        <v>21</v>
      </c>
      <c r="B41" s="479"/>
      <c r="C41" s="528"/>
      <c r="D41" s="136">
        <v>18</v>
      </c>
      <c r="E41" s="136">
        <v>31</v>
      </c>
      <c r="F41" s="123">
        <v>2202</v>
      </c>
      <c r="G41" s="123">
        <v>477</v>
      </c>
      <c r="H41" s="123">
        <v>1966</v>
      </c>
      <c r="I41" s="123">
        <v>28</v>
      </c>
      <c r="J41" s="123">
        <v>288</v>
      </c>
      <c r="K41" s="123">
        <v>6</v>
      </c>
      <c r="L41" s="110">
        <f t="shared" si="7"/>
        <v>4933</v>
      </c>
      <c r="M41" s="124">
        <f t="shared" ref="M41:M51" si="9">SUM(I41+K41)</f>
        <v>34</v>
      </c>
      <c r="N41" s="124">
        <v>0</v>
      </c>
      <c r="O41" s="123">
        <v>14</v>
      </c>
      <c r="P41" s="123">
        <v>617</v>
      </c>
      <c r="Q41" s="261">
        <v>5142</v>
      </c>
      <c r="R41" s="125">
        <f t="shared" si="8"/>
        <v>95.935433683391679</v>
      </c>
    </row>
    <row r="42" spans="1:18" ht="40.5" customHeight="1" x14ac:dyDescent="0.15">
      <c r="A42" s="455" t="s">
        <v>22</v>
      </c>
      <c r="B42" s="479"/>
      <c r="C42" s="528"/>
      <c r="D42" s="136">
        <v>18</v>
      </c>
      <c r="E42" s="136">
        <v>28</v>
      </c>
      <c r="F42" s="123">
        <v>116</v>
      </c>
      <c r="G42" s="123">
        <v>9</v>
      </c>
      <c r="H42" s="123">
        <v>1746</v>
      </c>
      <c r="I42" s="123">
        <v>0</v>
      </c>
      <c r="J42" s="123">
        <v>264</v>
      </c>
      <c r="K42" s="123">
        <v>0</v>
      </c>
      <c r="L42" s="110">
        <f>SUM(F42+G42+H42+J42)</f>
        <v>2135</v>
      </c>
      <c r="M42" s="124">
        <f>SUM(I42+K42)</f>
        <v>0</v>
      </c>
      <c r="N42" s="124">
        <v>2135</v>
      </c>
      <c r="O42" s="123">
        <v>0</v>
      </c>
      <c r="P42" s="123">
        <v>410</v>
      </c>
      <c r="Q42" s="261">
        <v>1958</v>
      </c>
      <c r="R42" s="125">
        <f t="shared" si="8"/>
        <v>109.03983656792646</v>
      </c>
    </row>
    <row r="43" spans="1:18" ht="40.5" customHeight="1" x14ac:dyDescent="0.15">
      <c r="A43" s="504" t="s">
        <v>146</v>
      </c>
      <c r="B43" s="479"/>
      <c r="C43" s="528"/>
      <c r="D43" s="136">
        <v>18</v>
      </c>
      <c r="E43" s="136">
        <v>31</v>
      </c>
      <c r="F43" s="123">
        <v>1456</v>
      </c>
      <c r="G43" s="123">
        <v>134</v>
      </c>
      <c r="H43" s="123">
        <v>1210</v>
      </c>
      <c r="I43" s="123">
        <v>0</v>
      </c>
      <c r="J43" s="123">
        <v>197</v>
      </c>
      <c r="K43" s="123">
        <v>5</v>
      </c>
      <c r="L43" s="110">
        <f t="shared" si="7"/>
        <v>2997</v>
      </c>
      <c r="M43" s="124">
        <f t="shared" si="9"/>
        <v>5</v>
      </c>
      <c r="N43" s="124">
        <v>2932</v>
      </c>
      <c r="O43" s="123">
        <v>65</v>
      </c>
      <c r="P43" s="123">
        <v>966</v>
      </c>
      <c r="Q43" s="261">
        <v>3150</v>
      </c>
      <c r="R43" s="125">
        <f>L43/Q43*100</f>
        <v>95.142857142857139</v>
      </c>
    </row>
    <row r="44" spans="1:18" ht="40.5" customHeight="1" x14ac:dyDescent="0.15">
      <c r="A44" s="455" t="s">
        <v>23</v>
      </c>
      <c r="B44" s="479"/>
      <c r="C44" s="528"/>
      <c r="D44" s="136">
        <v>18</v>
      </c>
      <c r="E44" s="136">
        <v>31</v>
      </c>
      <c r="F44" s="123">
        <v>91</v>
      </c>
      <c r="G44" s="123">
        <v>4</v>
      </c>
      <c r="H44" s="123">
        <v>3547</v>
      </c>
      <c r="I44" s="123">
        <v>16</v>
      </c>
      <c r="J44" s="123">
        <v>465</v>
      </c>
      <c r="K44" s="123">
        <v>4</v>
      </c>
      <c r="L44" s="110">
        <f t="shared" si="7"/>
        <v>4107</v>
      </c>
      <c r="M44" s="124">
        <f t="shared" si="9"/>
        <v>20</v>
      </c>
      <c r="N44" s="124">
        <v>3299</v>
      </c>
      <c r="O44" s="123">
        <v>20</v>
      </c>
      <c r="P44" s="123">
        <v>681</v>
      </c>
      <c r="Q44" s="261">
        <v>4192</v>
      </c>
      <c r="R44" s="125">
        <f t="shared" si="8"/>
        <v>97.972328244274806</v>
      </c>
    </row>
    <row r="45" spans="1:18" ht="40.5" customHeight="1" x14ac:dyDescent="0.15">
      <c r="A45" s="516" t="s">
        <v>288</v>
      </c>
      <c r="B45" s="517"/>
      <c r="C45" s="518"/>
      <c r="D45" s="136">
        <v>18</v>
      </c>
      <c r="E45" s="136">
        <v>31</v>
      </c>
      <c r="F45" s="123">
        <v>264</v>
      </c>
      <c r="G45" s="123">
        <v>52</v>
      </c>
      <c r="H45" s="123">
        <v>2941</v>
      </c>
      <c r="I45" s="123">
        <v>59</v>
      </c>
      <c r="J45" s="123">
        <v>690</v>
      </c>
      <c r="K45" s="123">
        <v>13</v>
      </c>
      <c r="L45" s="110">
        <f>SUM(F45+G45+H45+J45)</f>
        <v>3947</v>
      </c>
      <c r="M45" s="124">
        <f>SUM(I45+K45)</f>
        <v>72</v>
      </c>
      <c r="N45" s="124">
        <v>3901</v>
      </c>
      <c r="O45" s="123">
        <v>44</v>
      </c>
      <c r="P45" s="123">
        <v>649</v>
      </c>
      <c r="Q45" s="261">
        <v>4124</v>
      </c>
      <c r="R45" s="125">
        <f>L45/Q45*100</f>
        <v>95.708050436469449</v>
      </c>
    </row>
    <row r="46" spans="1:18" ht="40.5" customHeight="1" x14ac:dyDescent="0.15">
      <c r="A46" s="455" t="s">
        <v>24</v>
      </c>
      <c r="B46" s="479"/>
      <c r="C46" s="528"/>
      <c r="D46" s="136">
        <v>18</v>
      </c>
      <c r="E46" s="136">
        <v>31</v>
      </c>
      <c r="F46" s="123">
        <v>1070</v>
      </c>
      <c r="G46" s="123">
        <v>76</v>
      </c>
      <c r="H46" s="123">
        <v>2163</v>
      </c>
      <c r="I46" s="123">
        <v>14</v>
      </c>
      <c r="J46" s="123">
        <v>376</v>
      </c>
      <c r="K46" s="123">
        <v>4</v>
      </c>
      <c r="L46" s="110">
        <f t="shared" si="7"/>
        <v>3685</v>
      </c>
      <c r="M46" s="124">
        <f t="shared" si="9"/>
        <v>18</v>
      </c>
      <c r="N46" s="124">
        <v>2089</v>
      </c>
      <c r="O46" s="123">
        <v>0</v>
      </c>
      <c r="P46" s="123">
        <v>1013</v>
      </c>
      <c r="Q46" s="261">
        <v>3859</v>
      </c>
      <c r="R46" s="125">
        <f t="shared" si="8"/>
        <v>95.491059860067367</v>
      </c>
    </row>
    <row r="47" spans="1:18" ht="40.5" customHeight="1" x14ac:dyDescent="0.15">
      <c r="A47" s="455" t="s">
        <v>269</v>
      </c>
      <c r="B47" s="479"/>
      <c r="C47" s="479"/>
      <c r="D47" s="136">
        <v>36</v>
      </c>
      <c r="E47" s="136">
        <v>31</v>
      </c>
      <c r="F47" s="123">
        <v>999</v>
      </c>
      <c r="G47" s="123">
        <v>350</v>
      </c>
      <c r="H47" s="123">
        <v>1962</v>
      </c>
      <c r="I47" s="123">
        <v>47</v>
      </c>
      <c r="J47" s="123">
        <v>732</v>
      </c>
      <c r="K47" s="123">
        <v>20</v>
      </c>
      <c r="L47" s="110">
        <f>SUM(F47+G47+H47+J47)</f>
        <v>4043</v>
      </c>
      <c r="M47" s="124">
        <f>SUM(I47+K47)</f>
        <v>67</v>
      </c>
      <c r="N47" s="124">
        <v>3921</v>
      </c>
      <c r="O47" s="123">
        <v>122</v>
      </c>
      <c r="P47" s="123">
        <v>903</v>
      </c>
      <c r="Q47" s="261">
        <v>4153</v>
      </c>
      <c r="R47" s="125">
        <f>L47/Q47*100</f>
        <v>97.351312304358288</v>
      </c>
    </row>
    <row r="48" spans="1:18" ht="40.5" customHeight="1" x14ac:dyDescent="0.15">
      <c r="A48" s="455" t="s">
        <v>25</v>
      </c>
      <c r="B48" s="479"/>
      <c r="C48" s="528"/>
      <c r="D48" s="136">
        <v>18</v>
      </c>
      <c r="E48" s="136">
        <v>29</v>
      </c>
      <c r="F48" s="123">
        <v>619</v>
      </c>
      <c r="G48" s="123">
        <v>172</v>
      </c>
      <c r="H48" s="123">
        <v>939</v>
      </c>
      <c r="I48" s="123">
        <v>31</v>
      </c>
      <c r="J48" s="123">
        <v>300</v>
      </c>
      <c r="K48" s="123">
        <v>18</v>
      </c>
      <c r="L48" s="110">
        <f t="shared" si="7"/>
        <v>2030</v>
      </c>
      <c r="M48" s="124">
        <f t="shared" si="9"/>
        <v>49</v>
      </c>
      <c r="N48" s="124">
        <v>1354</v>
      </c>
      <c r="O48" s="123">
        <v>78</v>
      </c>
      <c r="P48" s="123">
        <v>529</v>
      </c>
      <c r="Q48" s="261">
        <v>2599</v>
      </c>
      <c r="R48" s="125">
        <f t="shared" si="8"/>
        <v>78.106964217006535</v>
      </c>
    </row>
    <row r="49" spans="1:18" ht="40.5" customHeight="1" x14ac:dyDescent="0.15">
      <c r="A49" s="455" t="s">
        <v>27</v>
      </c>
      <c r="B49" s="479"/>
      <c r="C49" s="528"/>
      <c r="D49" s="136">
        <v>27</v>
      </c>
      <c r="E49" s="136">
        <v>30</v>
      </c>
      <c r="F49" s="123">
        <v>2044</v>
      </c>
      <c r="G49" s="123">
        <v>272</v>
      </c>
      <c r="H49" s="123">
        <v>2197</v>
      </c>
      <c r="I49" s="123">
        <v>7</v>
      </c>
      <c r="J49" s="123">
        <v>466</v>
      </c>
      <c r="K49" s="123">
        <v>2</v>
      </c>
      <c r="L49" s="110">
        <f t="shared" si="7"/>
        <v>4979</v>
      </c>
      <c r="M49" s="124">
        <f t="shared" si="9"/>
        <v>9</v>
      </c>
      <c r="N49" s="124">
        <v>4502</v>
      </c>
      <c r="O49" s="123">
        <v>26</v>
      </c>
      <c r="P49" s="123">
        <v>1459</v>
      </c>
      <c r="Q49" s="261">
        <v>5665</v>
      </c>
      <c r="R49" s="125">
        <f t="shared" si="8"/>
        <v>87.890556045895849</v>
      </c>
    </row>
    <row r="50" spans="1:18" ht="40.5" customHeight="1" x14ac:dyDescent="0.15">
      <c r="A50" s="455" t="s">
        <v>152</v>
      </c>
      <c r="B50" s="479"/>
      <c r="C50" s="528"/>
      <c r="D50" s="136">
        <v>36</v>
      </c>
      <c r="E50" s="136">
        <v>31</v>
      </c>
      <c r="F50" s="123">
        <v>12</v>
      </c>
      <c r="G50" s="123">
        <v>0</v>
      </c>
      <c r="H50" s="123">
        <v>6752</v>
      </c>
      <c r="I50" s="123">
        <v>4</v>
      </c>
      <c r="J50" s="123">
        <v>873</v>
      </c>
      <c r="K50" s="123">
        <v>5</v>
      </c>
      <c r="L50" s="110">
        <f t="shared" si="7"/>
        <v>7637</v>
      </c>
      <c r="M50" s="124">
        <f t="shared" si="9"/>
        <v>9</v>
      </c>
      <c r="N50" s="124">
        <v>7470</v>
      </c>
      <c r="O50" s="123">
        <v>42</v>
      </c>
      <c r="P50" s="123">
        <v>3174</v>
      </c>
      <c r="Q50" s="261">
        <v>8597</v>
      </c>
      <c r="R50" s="125">
        <f>L50/Q50*100</f>
        <v>88.833313946725596</v>
      </c>
    </row>
    <row r="51" spans="1:18" ht="40.5" customHeight="1" x14ac:dyDescent="0.15">
      <c r="A51" s="504" t="s">
        <v>205</v>
      </c>
      <c r="B51" s="479"/>
      <c r="C51" s="479"/>
      <c r="D51" s="136">
        <v>18</v>
      </c>
      <c r="E51" s="209">
        <v>31</v>
      </c>
      <c r="F51" s="127">
        <v>468</v>
      </c>
      <c r="G51" s="127">
        <v>82</v>
      </c>
      <c r="H51" s="127">
        <v>2429</v>
      </c>
      <c r="I51" s="127">
        <v>0</v>
      </c>
      <c r="J51" s="127">
        <v>510</v>
      </c>
      <c r="K51" s="127">
        <v>0</v>
      </c>
      <c r="L51" s="110">
        <f t="shared" si="7"/>
        <v>3489</v>
      </c>
      <c r="M51" s="202">
        <f t="shared" si="9"/>
        <v>0</v>
      </c>
      <c r="N51" s="173">
        <v>3475</v>
      </c>
      <c r="O51" s="127">
        <v>11</v>
      </c>
      <c r="P51" s="127">
        <v>545</v>
      </c>
      <c r="Q51" s="400">
        <v>3497</v>
      </c>
      <c r="R51" s="125">
        <f>L51/Q51*100</f>
        <v>99.771232484987124</v>
      </c>
    </row>
    <row r="52" spans="1:18" ht="40.5" customHeight="1" x14ac:dyDescent="0.15">
      <c r="A52" s="455"/>
      <c r="B52" s="479"/>
      <c r="C52" s="528"/>
      <c r="D52" s="140"/>
      <c r="E52" s="140"/>
      <c r="F52" s="147"/>
      <c r="G52" s="147"/>
      <c r="H52" s="147"/>
      <c r="I52" s="147"/>
      <c r="J52" s="147"/>
      <c r="K52" s="147"/>
      <c r="L52" s="148"/>
      <c r="M52" s="148"/>
      <c r="N52" s="148"/>
      <c r="O52" s="123"/>
      <c r="P52" s="123"/>
      <c r="Q52" s="123"/>
      <c r="R52" s="149"/>
    </row>
    <row r="53" spans="1:18" ht="40.5" customHeight="1" x14ac:dyDescent="0.15">
      <c r="A53" s="455"/>
      <c r="B53" s="479"/>
      <c r="C53" s="528"/>
      <c r="D53" s="140"/>
      <c r="E53" s="140"/>
      <c r="F53" s="147"/>
      <c r="G53" s="147"/>
      <c r="H53" s="147"/>
      <c r="I53" s="147"/>
      <c r="J53" s="147"/>
      <c r="K53" s="147"/>
      <c r="L53" s="148"/>
      <c r="M53" s="148"/>
      <c r="N53" s="148"/>
      <c r="O53" s="123"/>
      <c r="P53" s="123"/>
      <c r="Q53" s="123"/>
      <c r="R53" s="149"/>
    </row>
    <row r="54" spans="1:18" ht="40.5" customHeight="1" x14ac:dyDescent="0.15">
      <c r="A54" s="455"/>
      <c r="B54" s="479"/>
      <c r="C54" s="528"/>
      <c r="D54" s="140"/>
      <c r="E54" s="140"/>
      <c r="F54" s="147"/>
      <c r="G54" s="147"/>
      <c r="H54" s="147"/>
      <c r="I54" s="147"/>
      <c r="J54" s="147"/>
      <c r="K54" s="147"/>
      <c r="L54" s="148"/>
      <c r="M54" s="148"/>
      <c r="N54" s="148"/>
      <c r="O54" s="123"/>
      <c r="P54" s="123"/>
      <c r="Q54" s="123"/>
      <c r="R54" s="149"/>
    </row>
    <row r="55" spans="1:18" ht="40.5" customHeight="1" x14ac:dyDescent="0.15">
      <c r="A55" s="455"/>
      <c r="B55" s="479"/>
      <c r="C55" s="528"/>
      <c r="D55" s="140"/>
      <c r="E55" s="140"/>
      <c r="F55" s="147"/>
      <c r="G55" s="147"/>
      <c r="H55" s="147"/>
      <c r="I55" s="147"/>
      <c r="J55" s="147"/>
      <c r="K55" s="147"/>
      <c r="L55" s="148"/>
      <c r="M55" s="148"/>
      <c r="N55" s="148"/>
      <c r="O55" s="123"/>
      <c r="P55" s="123"/>
      <c r="Q55" s="123"/>
      <c r="R55" s="149"/>
    </row>
    <row r="56" spans="1:18" ht="40.5" customHeight="1" x14ac:dyDescent="0.15">
      <c r="A56" s="455"/>
      <c r="B56" s="479"/>
      <c r="C56" s="528"/>
      <c r="D56" s="140" t="s">
        <v>19</v>
      </c>
      <c r="E56" s="140"/>
      <c r="F56" s="147" t="s">
        <v>14</v>
      </c>
      <c r="G56" s="147" t="s">
        <v>14</v>
      </c>
      <c r="H56" s="147" t="s">
        <v>14</v>
      </c>
      <c r="I56" s="147"/>
      <c r="J56" s="147" t="s">
        <v>14</v>
      </c>
      <c r="K56" s="147"/>
      <c r="L56" s="148" t="s">
        <v>14</v>
      </c>
      <c r="M56" s="148"/>
      <c r="N56" s="148"/>
      <c r="O56" s="123"/>
      <c r="P56" s="123"/>
      <c r="Q56" s="147" t="s">
        <v>14</v>
      </c>
      <c r="R56" s="149" t="s">
        <v>14</v>
      </c>
    </row>
    <row r="57" spans="1:18" ht="40.5" customHeight="1" x14ac:dyDescent="0.15">
      <c r="A57" s="494" t="s">
        <v>204</v>
      </c>
      <c r="B57" s="524"/>
      <c r="C57" s="525"/>
      <c r="D57" s="137">
        <f t="shared" ref="D57:Q57" si="10">SUM(D37:D51)</f>
        <v>333</v>
      </c>
      <c r="E57" s="137">
        <f t="shared" si="10"/>
        <v>459</v>
      </c>
      <c r="F57" s="128">
        <f t="shared" si="10"/>
        <v>14016</v>
      </c>
      <c r="G57" s="128">
        <f t="shared" si="10"/>
        <v>2463</v>
      </c>
      <c r="H57" s="128">
        <f t="shared" si="10"/>
        <v>37331</v>
      </c>
      <c r="I57" s="128">
        <f t="shared" si="10"/>
        <v>327</v>
      </c>
      <c r="J57" s="128">
        <f t="shared" si="10"/>
        <v>7306</v>
      </c>
      <c r="K57" s="128">
        <f t="shared" si="10"/>
        <v>121</v>
      </c>
      <c r="L57" s="128">
        <f t="shared" si="10"/>
        <v>61116</v>
      </c>
      <c r="M57" s="128">
        <f t="shared" si="10"/>
        <v>448</v>
      </c>
      <c r="N57" s="128">
        <f t="shared" si="10"/>
        <v>49622</v>
      </c>
      <c r="O57" s="128">
        <f t="shared" si="10"/>
        <v>639</v>
      </c>
      <c r="P57" s="128">
        <f t="shared" si="10"/>
        <v>15039</v>
      </c>
      <c r="Q57" s="128">
        <f t="shared" si="10"/>
        <v>64950</v>
      </c>
      <c r="R57" s="129">
        <f>L57/Q57*100</f>
        <v>94.096997690531182</v>
      </c>
    </row>
    <row r="58" spans="1:18" ht="40.5" customHeight="1" x14ac:dyDescent="0.15">
      <c r="A58" s="509" t="s">
        <v>15</v>
      </c>
      <c r="B58" s="526"/>
      <c r="C58" s="527"/>
      <c r="D58" s="9"/>
      <c r="E58" s="9"/>
      <c r="F58" s="117">
        <f t="shared" ref="F58:K58" si="11">F57/$L$57*100</f>
        <v>22.933438052228549</v>
      </c>
      <c r="G58" s="117">
        <f t="shared" si="11"/>
        <v>4.0300412330649911</v>
      </c>
      <c r="H58" s="117">
        <f t="shared" si="11"/>
        <v>61.082204332744297</v>
      </c>
      <c r="I58" s="117">
        <f t="shared" si="11"/>
        <v>0.53504810524248969</v>
      </c>
      <c r="J58" s="117">
        <f t="shared" si="11"/>
        <v>11.954316381962169</v>
      </c>
      <c r="K58" s="117">
        <f t="shared" si="11"/>
        <v>0.19798416126709864</v>
      </c>
      <c r="L58" s="117"/>
      <c r="M58" s="117"/>
      <c r="N58" s="117"/>
      <c r="O58" s="117"/>
      <c r="P58" s="117"/>
      <c r="Q58" s="117"/>
      <c r="R58" s="125"/>
    </row>
    <row r="59" spans="1:18" ht="40.5" customHeight="1" x14ac:dyDescent="0.15">
      <c r="A59" s="487" t="s">
        <v>16</v>
      </c>
      <c r="B59" s="519"/>
      <c r="C59" s="520"/>
      <c r="D59" s="9"/>
      <c r="E59" s="9"/>
      <c r="F59" s="117">
        <f>F57/15</f>
        <v>934.4</v>
      </c>
      <c r="G59" s="117">
        <f t="shared" ref="G59:P59" si="12">G57/15</f>
        <v>164.2</v>
      </c>
      <c r="H59" s="117">
        <f t="shared" si="12"/>
        <v>2488.7333333333331</v>
      </c>
      <c r="I59" s="117">
        <f t="shared" si="12"/>
        <v>21.8</v>
      </c>
      <c r="J59" s="117">
        <f t="shared" si="12"/>
        <v>487.06666666666666</v>
      </c>
      <c r="K59" s="117">
        <f t="shared" si="12"/>
        <v>8.0666666666666664</v>
      </c>
      <c r="L59" s="117">
        <f t="shared" si="12"/>
        <v>4074.4</v>
      </c>
      <c r="M59" s="117">
        <f t="shared" si="12"/>
        <v>29.866666666666667</v>
      </c>
      <c r="N59" s="117">
        <f t="shared" si="12"/>
        <v>3308.1333333333332</v>
      </c>
      <c r="O59" s="117">
        <f t="shared" si="12"/>
        <v>42.6</v>
      </c>
      <c r="P59" s="117">
        <f t="shared" si="12"/>
        <v>1002.6</v>
      </c>
      <c r="Q59" s="117"/>
      <c r="R59" s="125"/>
    </row>
    <row r="60" spans="1:18" ht="40.5" customHeight="1" x14ac:dyDescent="0.15">
      <c r="A60" s="487" t="s">
        <v>17</v>
      </c>
      <c r="B60" s="519"/>
      <c r="C60" s="520"/>
      <c r="D60" s="9"/>
      <c r="E60" s="9"/>
      <c r="F60" s="117">
        <f>F57/$D$57*18</f>
        <v>757.62162162162167</v>
      </c>
      <c r="G60" s="117">
        <f t="shared" ref="G60:P60" si="13">G57/$D$57*18</f>
        <v>133.13513513513513</v>
      </c>
      <c r="H60" s="117">
        <f t="shared" si="13"/>
        <v>2017.8918918918921</v>
      </c>
      <c r="I60" s="117">
        <f t="shared" si="13"/>
        <v>17.675675675675674</v>
      </c>
      <c r="J60" s="117">
        <f t="shared" si="13"/>
        <v>394.91891891891891</v>
      </c>
      <c r="K60" s="117">
        <f t="shared" si="13"/>
        <v>6.5405405405405412</v>
      </c>
      <c r="L60" s="117">
        <f t="shared" si="13"/>
        <v>3303.5675675675675</v>
      </c>
      <c r="M60" s="117">
        <f t="shared" si="13"/>
        <v>24.216216216216218</v>
      </c>
      <c r="N60" s="117">
        <f t="shared" si="13"/>
        <v>2682.2702702702704</v>
      </c>
      <c r="O60" s="117">
        <f t="shared" si="13"/>
        <v>34.54054054054054</v>
      </c>
      <c r="P60" s="117">
        <f t="shared" si="13"/>
        <v>812.91891891891896</v>
      </c>
      <c r="Q60" s="117"/>
      <c r="R60" s="125"/>
    </row>
    <row r="61" spans="1:18" ht="40.5" customHeight="1" x14ac:dyDescent="0.15">
      <c r="A61" s="487" t="s">
        <v>18</v>
      </c>
      <c r="B61" s="519"/>
      <c r="C61" s="520"/>
      <c r="D61" s="250">
        <v>333</v>
      </c>
      <c r="E61" s="250">
        <v>465</v>
      </c>
      <c r="F61" s="131">
        <v>16141</v>
      </c>
      <c r="G61" s="131">
        <v>2792</v>
      </c>
      <c r="H61" s="131">
        <v>38587</v>
      </c>
      <c r="I61" s="132">
        <v>128</v>
      </c>
      <c r="J61" s="131">
        <v>7430</v>
      </c>
      <c r="K61" s="132">
        <v>52</v>
      </c>
      <c r="L61" s="223">
        <f>SUM(F61+G61+H61+J61)</f>
        <v>64950</v>
      </c>
      <c r="M61" s="223">
        <f>SUM(I61+K61)</f>
        <v>180</v>
      </c>
      <c r="N61" s="223">
        <v>51320</v>
      </c>
      <c r="O61" s="131">
        <v>730</v>
      </c>
      <c r="P61" s="131">
        <v>17479</v>
      </c>
      <c r="Q61" s="133" t="s">
        <v>72</v>
      </c>
      <c r="R61" s="150"/>
    </row>
    <row r="62" spans="1:18" ht="39" customHeight="1" x14ac:dyDescent="0.15">
      <c r="A62" s="458" t="s">
        <v>223</v>
      </c>
      <c r="B62" s="459"/>
      <c r="C62" s="459"/>
      <c r="D62" s="459"/>
      <c r="E62" s="459"/>
      <c r="F62" s="459"/>
      <c r="G62" s="459"/>
      <c r="H62" s="459"/>
      <c r="I62" s="459"/>
      <c r="J62" s="459"/>
      <c r="K62" s="459"/>
      <c r="L62" s="459"/>
      <c r="M62" s="459"/>
      <c r="N62" s="459"/>
      <c r="O62" s="459"/>
      <c r="P62" s="459"/>
      <c r="Q62" s="459"/>
      <c r="R62" s="459"/>
    </row>
    <row r="63" spans="1:18" ht="41.25" customHeight="1" x14ac:dyDescent="0.15">
      <c r="A63" s="505" t="s">
        <v>323</v>
      </c>
      <c r="B63" s="505"/>
      <c r="C63" s="505"/>
      <c r="D63" s="505"/>
      <c r="E63" s="505"/>
      <c r="F63" s="505"/>
      <c r="G63" s="505"/>
      <c r="H63" s="505"/>
      <c r="I63" s="505"/>
      <c r="J63" s="505"/>
      <c r="K63" s="505"/>
      <c r="L63" s="505"/>
      <c r="M63" s="505"/>
      <c r="N63" s="505"/>
      <c r="O63" s="505"/>
      <c r="P63" s="505"/>
      <c r="Q63" s="505"/>
      <c r="R63" s="74" t="s">
        <v>77</v>
      </c>
    </row>
    <row r="64" spans="1:18" ht="38.25" customHeight="1" x14ac:dyDescent="0.15">
      <c r="A64" s="17"/>
      <c r="B64" s="12"/>
      <c r="C64" s="50" t="s">
        <v>50</v>
      </c>
      <c r="D64" s="564" t="s">
        <v>82</v>
      </c>
      <c r="E64" s="564" t="s">
        <v>53</v>
      </c>
      <c r="F64" s="512" t="s">
        <v>105</v>
      </c>
      <c r="G64" s="513"/>
      <c r="H64" s="513"/>
      <c r="I64" s="513"/>
      <c r="J64" s="513"/>
      <c r="K64" s="513"/>
      <c r="L64" s="513"/>
      <c r="M64" s="513"/>
      <c r="N64" s="513"/>
      <c r="O64" s="513"/>
      <c r="P64" s="513"/>
      <c r="Q64" s="513"/>
      <c r="R64" s="514"/>
    </row>
    <row r="65" spans="1:18" ht="38.25" customHeight="1" x14ac:dyDescent="0.15">
      <c r="A65" s="18"/>
      <c r="B65" s="13"/>
      <c r="C65" s="51"/>
      <c r="D65" s="565"/>
      <c r="E65" s="565"/>
      <c r="F65" s="502" t="s">
        <v>0</v>
      </c>
      <c r="G65" s="481"/>
      <c r="H65" s="502" t="s">
        <v>1</v>
      </c>
      <c r="I65" s="503"/>
      <c r="J65" s="503"/>
      <c r="K65" s="481"/>
      <c r="L65" s="37"/>
      <c r="M65" s="510" t="s">
        <v>164</v>
      </c>
      <c r="N65" s="485" t="s">
        <v>170</v>
      </c>
      <c r="O65" s="485" t="s">
        <v>148</v>
      </c>
      <c r="P65" s="485" t="s">
        <v>150</v>
      </c>
      <c r="Q65" s="8"/>
      <c r="R65" s="39"/>
    </row>
    <row r="66" spans="1:18" ht="38.25" customHeight="1" x14ac:dyDescent="0.15">
      <c r="A66" s="26" t="s">
        <v>56</v>
      </c>
      <c r="B66" s="14"/>
      <c r="C66" s="52"/>
      <c r="D66" s="566"/>
      <c r="E66" s="566"/>
      <c r="F66" s="38" t="s">
        <v>2</v>
      </c>
      <c r="G66" s="38" t="s">
        <v>3</v>
      </c>
      <c r="H66" s="38" t="s">
        <v>2</v>
      </c>
      <c r="I66" s="151" t="s">
        <v>164</v>
      </c>
      <c r="J66" s="38" t="s">
        <v>3</v>
      </c>
      <c r="K66" s="151" t="s">
        <v>164</v>
      </c>
      <c r="L66" s="62" t="s">
        <v>4</v>
      </c>
      <c r="M66" s="511"/>
      <c r="N66" s="515"/>
      <c r="O66" s="515"/>
      <c r="P66" s="515"/>
      <c r="Q66" s="15" t="s">
        <v>5</v>
      </c>
      <c r="R66" s="28" t="s">
        <v>6</v>
      </c>
    </row>
    <row r="67" spans="1:18" ht="37.5" customHeight="1" x14ac:dyDescent="0.15">
      <c r="A67" s="455" t="s">
        <v>29</v>
      </c>
      <c r="B67" s="456"/>
      <c r="C67" s="457"/>
      <c r="D67" s="136">
        <v>18</v>
      </c>
      <c r="E67" s="136">
        <v>31</v>
      </c>
      <c r="F67" s="123">
        <v>299</v>
      </c>
      <c r="G67" s="123">
        <v>31</v>
      </c>
      <c r="H67" s="123">
        <v>1859</v>
      </c>
      <c r="I67" s="123">
        <v>51</v>
      </c>
      <c r="J67" s="123">
        <v>425</v>
      </c>
      <c r="K67" s="123">
        <v>26</v>
      </c>
      <c r="L67" s="110">
        <f>SUM(F67+G67+H67+J67)</f>
        <v>2614</v>
      </c>
      <c r="M67" s="124">
        <f>SUM(I67+K67)</f>
        <v>77</v>
      </c>
      <c r="N67" s="124">
        <v>1616</v>
      </c>
      <c r="O67" s="123">
        <v>37</v>
      </c>
      <c r="P67" s="123">
        <v>543</v>
      </c>
      <c r="Q67" s="123">
        <v>2770</v>
      </c>
      <c r="R67" s="125">
        <f t="shared" ref="R67:R81" si="14">L67/Q67*100</f>
        <v>94.368231046931399</v>
      </c>
    </row>
    <row r="68" spans="1:18" ht="37.5" customHeight="1" x14ac:dyDescent="0.15">
      <c r="A68" s="455" t="s">
        <v>71</v>
      </c>
      <c r="B68" s="456"/>
      <c r="C68" s="457"/>
      <c r="D68" s="136">
        <v>27</v>
      </c>
      <c r="E68" s="136">
        <v>31</v>
      </c>
      <c r="F68" s="123">
        <v>338</v>
      </c>
      <c r="G68" s="123">
        <v>62</v>
      </c>
      <c r="H68" s="123">
        <v>3593</v>
      </c>
      <c r="I68" s="123">
        <v>39</v>
      </c>
      <c r="J68" s="123">
        <v>631</v>
      </c>
      <c r="K68" s="123">
        <v>30</v>
      </c>
      <c r="L68" s="110">
        <f t="shared" ref="L68:L81" si="15">SUM(F68+G68+H68+J68)</f>
        <v>4624</v>
      </c>
      <c r="M68" s="124">
        <f t="shared" ref="M68:M81" si="16">SUM(I68+K68)</f>
        <v>69</v>
      </c>
      <c r="N68" s="124">
        <v>3057</v>
      </c>
      <c r="O68" s="123">
        <v>192</v>
      </c>
      <c r="P68" s="123">
        <v>875</v>
      </c>
      <c r="Q68" s="123">
        <v>5731</v>
      </c>
      <c r="R68" s="125">
        <f t="shared" si="14"/>
        <v>80.683999302041528</v>
      </c>
    </row>
    <row r="69" spans="1:18" ht="37.5" customHeight="1" x14ac:dyDescent="0.15">
      <c r="A69" s="504" t="s">
        <v>238</v>
      </c>
      <c r="B69" s="456"/>
      <c r="C69" s="457"/>
      <c r="D69" s="136">
        <v>18</v>
      </c>
      <c r="E69" s="136">
        <v>31</v>
      </c>
      <c r="F69" s="123">
        <v>4</v>
      </c>
      <c r="G69" s="123">
        <v>0</v>
      </c>
      <c r="H69" s="123">
        <v>3972</v>
      </c>
      <c r="I69" s="123">
        <v>77</v>
      </c>
      <c r="J69" s="123">
        <v>677</v>
      </c>
      <c r="K69" s="123">
        <v>47</v>
      </c>
      <c r="L69" s="110">
        <f t="shared" si="15"/>
        <v>4653</v>
      </c>
      <c r="M69" s="124">
        <f t="shared" si="16"/>
        <v>124</v>
      </c>
      <c r="N69" s="124">
        <v>4624</v>
      </c>
      <c r="O69" s="123">
        <v>29</v>
      </c>
      <c r="P69" s="123">
        <v>1391</v>
      </c>
      <c r="Q69" s="123">
        <v>4413</v>
      </c>
      <c r="R69" s="125">
        <f t="shared" si="14"/>
        <v>105.43847722637661</v>
      </c>
    </row>
    <row r="70" spans="1:18" ht="37.5" customHeight="1" x14ac:dyDescent="0.15">
      <c r="A70" s="455" t="s">
        <v>30</v>
      </c>
      <c r="B70" s="456"/>
      <c r="C70" s="457"/>
      <c r="D70" s="136">
        <v>18</v>
      </c>
      <c r="E70" s="136">
        <v>30</v>
      </c>
      <c r="F70" s="123">
        <v>1427</v>
      </c>
      <c r="G70" s="123">
        <v>215</v>
      </c>
      <c r="H70" s="123">
        <v>1251</v>
      </c>
      <c r="I70" s="123">
        <v>2</v>
      </c>
      <c r="J70" s="123">
        <v>162</v>
      </c>
      <c r="K70" s="123">
        <v>9</v>
      </c>
      <c r="L70" s="110">
        <f t="shared" si="15"/>
        <v>3055</v>
      </c>
      <c r="M70" s="124">
        <f t="shared" si="16"/>
        <v>11</v>
      </c>
      <c r="N70" s="124">
        <v>2222</v>
      </c>
      <c r="O70" s="123">
        <v>0</v>
      </c>
      <c r="P70" s="123">
        <v>781</v>
      </c>
      <c r="Q70" s="123">
        <v>2878</v>
      </c>
      <c r="R70" s="125">
        <f t="shared" si="14"/>
        <v>106.15010423905491</v>
      </c>
    </row>
    <row r="71" spans="1:18" ht="37.5" customHeight="1" x14ac:dyDescent="0.15">
      <c r="A71" s="455" t="s">
        <v>31</v>
      </c>
      <c r="B71" s="456"/>
      <c r="C71" s="457"/>
      <c r="D71" s="136">
        <v>18</v>
      </c>
      <c r="E71" s="136">
        <v>26</v>
      </c>
      <c r="F71" s="123">
        <v>355</v>
      </c>
      <c r="G71" s="123">
        <v>54</v>
      </c>
      <c r="H71" s="123">
        <v>1799</v>
      </c>
      <c r="I71" s="123">
        <v>30</v>
      </c>
      <c r="J71" s="123">
        <v>549</v>
      </c>
      <c r="K71" s="123">
        <v>29</v>
      </c>
      <c r="L71" s="110">
        <f t="shared" si="15"/>
        <v>2757</v>
      </c>
      <c r="M71" s="124">
        <f t="shared" si="16"/>
        <v>59</v>
      </c>
      <c r="N71" s="124">
        <v>1395</v>
      </c>
      <c r="O71" s="123">
        <v>0</v>
      </c>
      <c r="P71" s="123">
        <v>375</v>
      </c>
      <c r="Q71" s="123">
        <v>2811</v>
      </c>
      <c r="R71" s="125">
        <f t="shared" si="14"/>
        <v>98.078975453575239</v>
      </c>
    </row>
    <row r="72" spans="1:18" ht="37.5" customHeight="1" x14ac:dyDescent="0.15">
      <c r="A72" s="455" t="s">
        <v>32</v>
      </c>
      <c r="B72" s="456"/>
      <c r="C72" s="457"/>
      <c r="D72" s="136">
        <v>18</v>
      </c>
      <c r="E72" s="136">
        <v>31</v>
      </c>
      <c r="F72" s="123">
        <v>455</v>
      </c>
      <c r="G72" s="123">
        <v>55</v>
      </c>
      <c r="H72" s="123">
        <v>1732</v>
      </c>
      <c r="I72" s="123">
        <v>25</v>
      </c>
      <c r="J72" s="123">
        <v>348</v>
      </c>
      <c r="K72" s="123">
        <v>7</v>
      </c>
      <c r="L72" s="110">
        <f t="shared" si="15"/>
        <v>2590</v>
      </c>
      <c r="M72" s="124">
        <f t="shared" si="16"/>
        <v>32</v>
      </c>
      <c r="N72" s="124">
        <v>2379</v>
      </c>
      <c r="O72" s="123">
        <v>118</v>
      </c>
      <c r="P72" s="123">
        <v>560</v>
      </c>
      <c r="Q72" s="123">
        <v>2540</v>
      </c>
      <c r="R72" s="125">
        <f t="shared" si="14"/>
        <v>101.96850393700787</v>
      </c>
    </row>
    <row r="73" spans="1:18" ht="37.5" customHeight="1" x14ac:dyDescent="0.15">
      <c r="A73" s="455" t="s">
        <v>33</v>
      </c>
      <c r="B73" s="479"/>
      <c r="C73" s="528"/>
      <c r="D73" s="136">
        <v>27</v>
      </c>
      <c r="E73" s="136">
        <v>31</v>
      </c>
      <c r="F73" s="123">
        <v>1884</v>
      </c>
      <c r="G73" s="123">
        <v>223</v>
      </c>
      <c r="H73" s="123">
        <v>1505</v>
      </c>
      <c r="I73" s="123">
        <v>11</v>
      </c>
      <c r="J73" s="123">
        <v>258</v>
      </c>
      <c r="K73" s="123">
        <v>7</v>
      </c>
      <c r="L73" s="110">
        <f t="shared" si="15"/>
        <v>3870</v>
      </c>
      <c r="M73" s="124">
        <f t="shared" si="16"/>
        <v>18</v>
      </c>
      <c r="N73" s="124">
        <v>3060</v>
      </c>
      <c r="O73" s="123">
        <v>32</v>
      </c>
      <c r="P73" s="123">
        <v>691</v>
      </c>
      <c r="Q73" s="123">
        <v>4150</v>
      </c>
      <c r="R73" s="125">
        <f t="shared" si="14"/>
        <v>93.253012048192772</v>
      </c>
    </row>
    <row r="74" spans="1:18" ht="37.5" customHeight="1" x14ac:dyDescent="0.15">
      <c r="A74" s="455" t="s">
        <v>34</v>
      </c>
      <c r="B74" s="456"/>
      <c r="C74" s="457"/>
      <c r="D74" s="136">
        <v>27</v>
      </c>
      <c r="E74" s="136">
        <v>30</v>
      </c>
      <c r="F74" s="123">
        <v>1828</v>
      </c>
      <c r="G74" s="123">
        <v>248</v>
      </c>
      <c r="H74" s="123">
        <v>2059</v>
      </c>
      <c r="I74" s="123">
        <v>6</v>
      </c>
      <c r="J74" s="123">
        <v>361</v>
      </c>
      <c r="K74" s="123">
        <v>21</v>
      </c>
      <c r="L74" s="110">
        <f t="shared" si="15"/>
        <v>4496</v>
      </c>
      <c r="M74" s="124">
        <f t="shared" si="16"/>
        <v>27</v>
      </c>
      <c r="N74" s="124">
        <v>2847</v>
      </c>
      <c r="O74" s="123">
        <v>94</v>
      </c>
      <c r="P74" s="123">
        <v>1349</v>
      </c>
      <c r="Q74" s="123">
        <v>5010</v>
      </c>
      <c r="R74" s="125">
        <f t="shared" si="14"/>
        <v>89.740518962075839</v>
      </c>
    </row>
    <row r="75" spans="1:18" ht="37.5" customHeight="1" x14ac:dyDescent="0.15">
      <c r="A75" s="455" t="s">
        <v>35</v>
      </c>
      <c r="B75" s="456"/>
      <c r="C75" s="457"/>
      <c r="D75" s="136">
        <v>18</v>
      </c>
      <c r="E75" s="136">
        <v>26</v>
      </c>
      <c r="F75" s="123">
        <v>178</v>
      </c>
      <c r="G75" s="123">
        <v>3</v>
      </c>
      <c r="H75" s="123">
        <v>1648</v>
      </c>
      <c r="I75" s="123">
        <v>18</v>
      </c>
      <c r="J75" s="123">
        <v>318</v>
      </c>
      <c r="K75" s="123">
        <v>5</v>
      </c>
      <c r="L75" s="110">
        <f t="shared" si="15"/>
        <v>2147</v>
      </c>
      <c r="M75" s="124">
        <f t="shared" si="16"/>
        <v>23</v>
      </c>
      <c r="N75" s="124">
        <v>0</v>
      </c>
      <c r="O75" s="123">
        <v>0</v>
      </c>
      <c r="P75" s="123">
        <v>305</v>
      </c>
      <c r="Q75" s="123">
        <v>2024</v>
      </c>
      <c r="R75" s="125">
        <f t="shared" si="14"/>
        <v>106.07707509881423</v>
      </c>
    </row>
    <row r="76" spans="1:18" ht="37.5" customHeight="1" x14ac:dyDescent="0.15">
      <c r="A76" s="455" t="s">
        <v>62</v>
      </c>
      <c r="B76" s="456"/>
      <c r="C76" s="457"/>
      <c r="D76" s="136">
        <v>18</v>
      </c>
      <c r="E76" s="136">
        <v>31</v>
      </c>
      <c r="F76" s="123">
        <v>207</v>
      </c>
      <c r="G76" s="123">
        <v>12</v>
      </c>
      <c r="H76" s="123">
        <v>1952</v>
      </c>
      <c r="I76" s="123">
        <v>12</v>
      </c>
      <c r="J76" s="123">
        <v>185</v>
      </c>
      <c r="K76" s="123">
        <v>4</v>
      </c>
      <c r="L76" s="110">
        <f t="shared" si="15"/>
        <v>2356</v>
      </c>
      <c r="M76" s="124">
        <f t="shared" si="16"/>
        <v>16</v>
      </c>
      <c r="N76" s="124">
        <v>485</v>
      </c>
      <c r="O76" s="123">
        <v>0</v>
      </c>
      <c r="P76" s="123">
        <v>323</v>
      </c>
      <c r="Q76" s="123">
        <v>2165</v>
      </c>
      <c r="R76" s="125">
        <f t="shared" si="14"/>
        <v>108.82217090069284</v>
      </c>
    </row>
    <row r="77" spans="1:18" ht="37.5" customHeight="1" x14ac:dyDescent="0.15">
      <c r="A77" s="455" t="s">
        <v>36</v>
      </c>
      <c r="B77" s="456"/>
      <c r="C77" s="457"/>
      <c r="D77" s="136">
        <v>18</v>
      </c>
      <c r="E77" s="136">
        <v>29</v>
      </c>
      <c r="F77" s="123">
        <v>1568</v>
      </c>
      <c r="G77" s="123">
        <v>171</v>
      </c>
      <c r="H77" s="123">
        <v>1435</v>
      </c>
      <c r="I77" s="123">
        <v>10</v>
      </c>
      <c r="J77" s="123">
        <v>204</v>
      </c>
      <c r="K77" s="123">
        <v>6</v>
      </c>
      <c r="L77" s="110">
        <f t="shared" si="15"/>
        <v>3378</v>
      </c>
      <c r="M77" s="124">
        <f t="shared" si="16"/>
        <v>16</v>
      </c>
      <c r="N77" s="124">
        <v>2563</v>
      </c>
      <c r="O77" s="123">
        <v>84</v>
      </c>
      <c r="P77" s="123">
        <v>1140</v>
      </c>
      <c r="Q77" s="123">
        <v>4032</v>
      </c>
      <c r="R77" s="125">
        <f t="shared" si="14"/>
        <v>83.779761904761912</v>
      </c>
    </row>
    <row r="78" spans="1:18" ht="37.5" customHeight="1" x14ac:dyDescent="0.15">
      <c r="A78" s="455" t="s">
        <v>84</v>
      </c>
      <c r="B78" s="456"/>
      <c r="C78" s="457"/>
      <c r="D78" s="136">
        <v>18</v>
      </c>
      <c r="E78" s="136">
        <v>31</v>
      </c>
      <c r="F78" s="123">
        <v>1424</v>
      </c>
      <c r="G78" s="123">
        <v>218</v>
      </c>
      <c r="H78" s="123">
        <v>1914</v>
      </c>
      <c r="I78" s="123">
        <v>2</v>
      </c>
      <c r="J78" s="123">
        <v>437</v>
      </c>
      <c r="K78" s="123">
        <v>2</v>
      </c>
      <c r="L78" s="110">
        <f t="shared" si="15"/>
        <v>3993</v>
      </c>
      <c r="M78" s="124">
        <f t="shared" si="16"/>
        <v>4</v>
      </c>
      <c r="N78" s="124">
        <v>3344</v>
      </c>
      <c r="O78" s="123">
        <v>166</v>
      </c>
      <c r="P78" s="123">
        <v>1504</v>
      </c>
      <c r="Q78" s="123">
        <v>4856</v>
      </c>
      <c r="R78" s="125">
        <f t="shared" si="14"/>
        <v>82.228171334431636</v>
      </c>
    </row>
    <row r="79" spans="1:18" ht="37.5" customHeight="1" x14ac:dyDescent="0.15">
      <c r="A79" s="455" t="s">
        <v>235</v>
      </c>
      <c r="B79" s="456"/>
      <c r="C79" s="456"/>
      <c r="D79" s="136">
        <v>18</v>
      </c>
      <c r="E79" s="136">
        <v>31</v>
      </c>
      <c r="F79" s="123">
        <v>587</v>
      </c>
      <c r="G79" s="123">
        <v>94</v>
      </c>
      <c r="H79" s="123">
        <v>3270</v>
      </c>
      <c r="I79" s="123">
        <v>2</v>
      </c>
      <c r="J79" s="123">
        <v>651</v>
      </c>
      <c r="K79" s="123">
        <v>8</v>
      </c>
      <c r="L79" s="110">
        <f t="shared" si="15"/>
        <v>4602</v>
      </c>
      <c r="M79" s="124">
        <f>SUM(I79+K79)</f>
        <v>10</v>
      </c>
      <c r="N79" s="124">
        <v>4429</v>
      </c>
      <c r="O79" s="123">
        <v>21</v>
      </c>
      <c r="P79" s="123">
        <v>654</v>
      </c>
      <c r="Q79" s="123">
        <v>4757</v>
      </c>
      <c r="R79" s="125">
        <f t="shared" si="14"/>
        <v>96.741643893210011</v>
      </c>
    </row>
    <row r="80" spans="1:18" ht="37.5" customHeight="1" x14ac:dyDescent="0.15">
      <c r="A80" s="455" t="s">
        <v>63</v>
      </c>
      <c r="B80" s="456"/>
      <c r="C80" s="457"/>
      <c r="D80" s="136">
        <v>18</v>
      </c>
      <c r="E80" s="136">
        <v>30</v>
      </c>
      <c r="F80" s="123">
        <v>300</v>
      </c>
      <c r="G80" s="123">
        <v>34</v>
      </c>
      <c r="H80" s="123">
        <v>1476</v>
      </c>
      <c r="I80" s="123">
        <v>191</v>
      </c>
      <c r="J80" s="123">
        <v>388</v>
      </c>
      <c r="K80" s="123">
        <v>114</v>
      </c>
      <c r="L80" s="110">
        <f t="shared" si="15"/>
        <v>2198</v>
      </c>
      <c r="M80" s="124">
        <f t="shared" si="16"/>
        <v>305</v>
      </c>
      <c r="N80" s="124">
        <v>2080</v>
      </c>
      <c r="O80" s="123">
        <v>38</v>
      </c>
      <c r="P80" s="123">
        <v>485</v>
      </c>
      <c r="Q80" s="123">
        <v>3425</v>
      </c>
      <c r="R80" s="125">
        <f t="shared" si="14"/>
        <v>64.175182481751818</v>
      </c>
    </row>
    <row r="81" spans="1:18" ht="37.5" customHeight="1" x14ac:dyDescent="0.15">
      <c r="A81" s="455" t="s">
        <v>37</v>
      </c>
      <c r="B81" s="456"/>
      <c r="C81" s="457"/>
      <c r="D81" s="136">
        <v>27</v>
      </c>
      <c r="E81" s="136">
        <v>31</v>
      </c>
      <c r="F81" s="123">
        <v>514</v>
      </c>
      <c r="G81" s="123">
        <v>65</v>
      </c>
      <c r="H81" s="123">
        <v>4620</v>
      </c>
      <c r="I81" s="123">
        <v>0</v>
      </c>
      <c r="J81" s="123">
        <v>563</v>
      </c>
      <c r="K81" s="123">
        <v>0</v>
      </c>
      <c r="L81" s="110">
        <f t="shared" si="15"/>
        <v>5762</v>
      </c>
      <c r="M81" s="124">
        <f t="shared" si="16"/>
        <v>0</v>
      </c>
      <c r="N81" s="124">
        <v>4664</v>
      </c>
      <c r="O81" s="123">
        <v>51</v>
      </c>
      <c r="P81" s="123">
        <v>1183</v>
      </c>
      <c r="Q81" s="123">
        <v>6278</v>
      </c>
      <c r="R81" s="125">
        <f t="shared" si="14"/>
        <v>91.780821917808225</v>
      </c>
    </row>
    <row r="82" spans="1:18" ht="37.5" customHeight="1" x14ac:dyDescent="0.15">
      <c r="A82" s="455"/>
      <c r="B82" s="479"/>
      <c r="C82" s="528"/>
      <c r="D82" s="136"/>
      <c r="E82" s="136"/>
      <c r="F82" s="123"/>
      <c r="G82" s="123"/>
      <c r="H82" s="123"/>
      <c r="I82" s="123"/>
      <c r="J82" s="123"/>
      <c r="K82" s="123"/>
      <c r="L82" s="110"/>
      <c r="M82" s="110"/>
      <c r="N82" s="110"/>
      <c r="O82" s="123"/>
      <c r="P82" s="123"/>
      <c r="Q82" s="123"/>
      <c r="R82" s="125"/>
    </row>
    <row r="83" spans="1:18" ht="37.5" customHeight="1" x14ac:dyDescent="0.15">
      <c r="A83" s="455"/>
      <c r="B83" s="479"/>
      <c r="C83" s="528"/>
      <c r="D83" s="136"/>
      <c r="E83" s="136"/>
      <c r="F83" s="123"/>
      <c r="G83" s="123"/>
      <c r="H83" s="123"/>
      <c r="I83" s="123"/>
      <c r="J83" s="123"/>
      <c r="K83" s="123"/>
      <c r="L83" s="110"/>
      <c r="M83" s="110"/>
      <c r="N83" s="110"/>
      <c r="O83" s="123"/>
      <c r="P83" s="123"/>
      <c r="Q83" s="123"/>
      <c r="R83" s="125"/>
    </row>
    <row r="84" spans="1:18" ht="37.5" customHeight="1" x14ac:dyDescent="0.15">
      <c r="A84" s="455"/>
      <c r="B84" s="479"/>
      <c r="C84" s="528"/>
      <c r="D84" s="136"/>
      <c r="E84" s="136"/>
      <c r="F84" s="123"/>
      <c r="G84" s="123"/>
      <c r="H84" s="123"/>
      <c r="I84" s="123"/>
      <c r="J84" s="123"/>
      <c r="K84" s="123"/>
      <c r="L84" s="110"/>
      <c r="M84" s="110"/>
      <c r="N84" s="110"/>
      <c r="O84" s="123"/>
      <c r="P84" s="123"/>
      <c r="Q84" s="123"/>
      <c r="R84" s="125"/>
    </row>
    <row r="85" spans="1:18" ht="37.5" customHeight="1" x14ac:dyDescent="0.15">
      <c r="A85" s="455"/>
      <c r="B85" s="479"/>
      <c r="C85" s="528"/>
      <c r="D85" s="136"/>
      <c r="E85" s="136"/>
      <c r="F85" s="123"/>
      <c r="G85" s="123"/>
      <c r="H85" s="123"/>
      <c r="I85" s="123"/>
      <c r="J85" s="123"/>
      <c r="K85" s="123"/>
      <c r="L85" s="110"/>
      <c r="M85" s="110"/>
      <c r="N85" s="110"/>
      <c r="O85" s="123"/>
      <c r="P85" s="123"/>
      <c r="Q85" s="123"/>
      <c r="R85" s="125"/>
    </row>
    <row r="86" spans="1:18" ht="37.5" customHeight="1" x14ac:dyDescent="0.15">
      <c r="A86" s="494" t="s">
        <v>275</v>
      </c>
      <c r="B86" s="495"/>
      <c r="C86" s="496"/>
      <c r="D86" s="137">
        <f t="shared" ref="D86:Q86" si="17">SUM(D67:D81)</f>
        <v>306</v>
      </c>
      <c r="E86" s="137">
        <f t="shared" si="17"/>
        <v>450</v>
      </c>
      <c r="F86" s="128">
        <f t="shared" si="17"/>
        <v>11368</v>
      </c>
      <c r="G86" s="128">
        <f t="shared" si="17"/>
        <v>1485</v>
      </c>
      <c r="H86" s="128">
        <f t="shared" si="17"/>
        <v>34085</v>
      </c>
      <c r="I86" s="128">
        <f t="shared" si="17"/>
        <v>476</v>
      </c>
      <c r="J86" s="128">
        <f t="shared" si="17"/>
        <v>6157</v>
      </c>
      <c r="K86" s="128">
        <f t="shared" si="17"/>
        <v>315</v>
      </c>
      <c r="L86" s="128">
        <f t="shared" si="17"/>
        <v>53095</v>
      </c>
      <c r="M86" s="128">
        <f t="shared" si="17"/>
        <v>791</v>
      </c>
      <c r="N86" s="128">
        <f t="shared" si="17"/>
        <v>38765</v>
      </c>
      <c r="O86" s="128">
        <f t="shared" si="17"/>
        <v>862</v>
      </c>
      <c r="P86" s="128">
        <f t="shared" si="17"/>
        <v>12159</v>
      </c>
      <c r="Q86" s="128">
        <f t="shared" si="17"/>
        <v>57840</v>
      </c>
      <c r="R86" s="129">
        <f>L86/Q86*100</f>
        <v>91.796334716459199</v>
      </c>
    </row>
    <row r="87" spans="1:18" ht="37.5" customHeight="1" x14ac:dyDescent="0.15">
      <c r="A87" s="509" t="s">
        <v>15</v>
      </c>
      <c r="B87" s="468"/>
      <c r="C87" s="501"/>
      <c r="D87" s="16"/>
      <c r="E87" s="16"/>
      <c r="F87" s="117">
        <f t="shared" ref="F87:K87" si="18">F86/$L$86*100</f>
        <v>21.41067897165458</v>
      </c>
      <c r="G87" s="117">
        <f t="shared" si="18"/>
        <v>2.7968735285808459</v>
      </c>
      <c r="H87" s="117">
        <f t="shared" si="18"/>
        <v>64.196252001130048</v>
      </c>
      <c r="I87" s="117">
        <f t="shared" si="18"/>
        <v>0.89650626235992092</v>
      </c>
      <c r="J87" s="117">
        <f t="shared" si="18"/>
        <v>11.596195498634524</v>
      </c>
      <c r="K87" s="117">
        <f t="shared" si="18"/>
        <v>0.59327620303230055</v>
      </c>
      <c r="L87" s="117" t="s">
        <v>78</v>
      </c>
      <c r="M87" s="117"/>
      <c r="N87" s="117"/>
      <c r="O87" s="117"/>
      <c r="P87" s="117"/>
      <c r="Q87" s="117" t="s">
        <v>72</v>
      </c>
      <c r="R87" s="130"/>
    </row>
    <row r="88" spans="1:18" ht="37.5" customHeight="1" x14ac:dyDescent="0.15">
      <c r="A88" s="487" t="s">
        <v>16</v>
      </c>
      <c r="B88" s="488"/>
      <c r="C88" s="489"/>
      <c r="D88" s="16"/>
      <c r="E88" s="16"/>
      <c r="F88" s="117">
        <f>F86/15</f>
        <v>757.86666666666667</v>
      </c>
      <c r="G88" s="117">
        <f t="shared" ref="G88:P88" si="19">G86/15</f>
        <v>99</v>
      </c>
      <c r="H88" s="117">
        <f t="shared" si="19"/>
        <v>2272.3333333333335</v>
      </c>
      <c r="I88" s="117">
        <f t="shared" si="19"/>
        <v>31.733333333333334</v>
      </c>
      <c r="J88" s="117">
        <f t="shared" si="19"/>
        <v>410.46666666666664</v>
      </c>
      <c r="K88" s="117">
        <f t="shared" si="19"/>
        <v>21</v>
      </c>
      <c r="L88" s="117">
        <f t="shared" si="19"/>
        <v>3539.6666666666665</v>
      </c>
      <c r="M88" s="117">
        <f t="shared" si="19"/>
        <v>52.733333333333334</v>
      </c>
      <c r="N88" s="117">
        <f t="shared" si="19"/>
        <v>2584.3333333333335</v>
      </c>
      <c r="O88" s="117">
        <f t="shared" si="19"/>
        <v>57.466666666666669</v>
      </c>
      <c r="P88" s="117">
        <f t="shared" si="19"/>
        <v>810.6</v>
      </c>
      <c r="Q88" s="117"/>
      <c r="R88" s="130"/>
    </row>
    <row r="89" spans="1:18" ht="37.5" customHeight="1" x14ac:dyDescent="0.15">
      <c r="A89" s="487" t="s">
        <v>17</v>
      </c>
      <c r="B89" s="488"/>
      <c r="C89" s="489"/>
      <c r="D89" s="16"/>
      <c r="E89" s="16"/>
      <c r="F89" s="117">
        <f>F86/$D$86*18</f>
        <v>668.70588235294122</v>
      </c>
      <c r="G89" s="117">
        <f t="shared" ref="G89:P89" si="20">G86/$D$86*18</f>
        <v>87.35294117647058</v>
      </c>
      <c r="H89" s="117">
        <f t="shared" si="20"/>
        <v>2005</v>
      </c>
      <c r="I89" s="117">
        <f t="shared" si="20"/>
        <v>28</v>
      </c>
      <c r="J89" s="117">
        <f t="shared" si="20"/>
        <v>362.1764705882353</v>
      </c>
      <c r="K89" s="117">
        <f t="shared" si="20"/>
        <v>18.52941176470588</v>
      </c>
      <c r="L89" s="117">
        <f t="shared" si="20"/>
        <v>3123.2352941176473</v>
      </c>
      <c r="M89" s="117">
        <f t="shared" si="20"/>
        <v>46.529411764705884</v>
      </c>
      <c r="N89" s="117">
        <f t="shared" si="20"/>
        <v>2280.294117647059</v>
      </c>
      <c r="O89" s="117">
        <f t="shared" si="20"/>
        <v>50.705882352941181</v>
      </c>
      <c r="P89" s="117">
        <f t="shared" si="20"/>
        <v>715.23529411764707</v>
      </c>
      <c r="Q89" s="117"/>
      <c r="R89" s="130"/>
    </row>
    <row r="90" spans="1:18" ht="37.5" customHeight="1" x14ac:dyDescent="0.15">
      <c r="A90" s="487" t="s">
        <v>18</v>
      </c>
      <c r="B90" s="488"/>
      <c r="C90" s="489"/>
      <c r="D90" s="355">
        <v>306</v>
      </c>
      <c r="E90" s="355">
        <v>459</v>
      </c>
      <c r="F90" s="356">
        <v>12496</v>
      </c>
      <c r="G90" s="356">
        <v>1607</v>
      </c>
      <c r="H90" s="356">
        <v>37496</v>
      </c>
      <c r="I90" s="357">
        <v>126</v>
      </c>
      <c r="J90" s="356">
        <v>6241</v>
      </c>
      <c r="K90" s="357">
        <v>65</v>
      </c>
      <c r="L90" s="359">
        <f>SUM(F90+G90+H90+J90)</f>
        <v>57840</v>
      </c>
      <c r="M90" s="359">
        <f>SUM(I90+K90)</f>
        <v>191</v>
      </c>
      <c r="N90" s="359">
        <v>41935</v>
      </c>
      <c r="O90" s="356">
        <v>1073</v>
      </c>
      <c r="P90" s="356">
        <v>13367</v>
      </c>
      <c r="Q90" s="133" t="s">
        <v>72</v>
      </c>
      <c r="R90" s="135"/>
    </row>
    <row r="91" spans="1:18" ht="37.5" customHeight="1" x14ac:dyDescent="0.15">
      <c r="A91" s="458"/>
      <c r="B91" s="458"/>
      <c r="C91" s="458"/>
      <c r="D91" s="458"/>
      <c r="E91" s="458"/>
      <c r="F91" s="458"/>
      <c r="G91" s="458"/>
      <c r="H91" s="458"/>
      <c r="I91" s="458"/>
      <c r="J91" s="458"/>
      <c r="K91" s="458"/>
      <c r="L91" s="458"/>
      <c r="M91" s="458"/>
      <c r="N91" s="458"/>
      <c r="O91" s="458"/>
      <c r="P91" s="458"/>
      <c r="Q91" s="458"/>
      <c r="R91" s="458"/>
    </row>
    <row r="92" spans="1:18" ht="36.75" customHeight="1" x14ac:dyDescent="0.15">
      <c r="A92" s="505" t="s">
        <v>324</v>
      </c>
      <c r="B92" s="505"/>
      <c r="C92" s="505"/>
      <c r="D92" s="505"/>
      <c r="E92" s="505"/>
      <c r="F92" s="505"/>
      <c r="G92" s="505"/>
      <c r="H92" s="505"/>
      <c r="I92" s="505"/>
      <c r="J92" s="505"/>
      <c r="K92" s="505"/>
      <c r="L92" s="505"/>
      <c r="M92" s="505"/>
      <c r="N92" s="505"/>
      <c r="O92" s="505"/>
      <c r="P92" s="505"/>
      <c r="Q92" s="505"/>
      <c r="R92" s="74" t="s">
        <v>77</v>
      </c>
    </row>
    <row r="93" spans="1:18" ht="36.75" customHeight="1" x14ac:dyDescent="0.15">
      <c r="A93" s="17"/>
      <c r="B93" s="12"/>
      <c r="C93" s="50" t="s">
        <v>50</v>
      </c>
      <c r="D93" s="564" t="s">
        <v>82</v>
      </c>
      <c r="E93" s="564" t="s">
        <v>53</v>
      </c>
      <c r="F93" s="512" t="s">
        <v>105</v>
      </c>
      <c r="G93" s="513"/>
      <c r="H93" s="513"/>
      <c r="I93" s="513"/>
      <c r="J93" s="513"/>
      <c r="K93" s="513"/>
      <c r="L93" s="513"/>
      <c r="M93" s="513"/>
      <c r="N93" s="513"/>
      <c r="O93" s="513"/>
      <c r="P93" s="513"/>
      <c r="Q93" s="513"/>
      <c r="R93" s="514"/>
    </row>
    <row r="94" spans="1:18" ht="36.75" customHeight="1" x14ac:dyDescent="0.15">
      <c r="A94" s="18"/>
      <c r="B94" s="13"/>
      <c r="C94" s="51"/>
      <c r="D94" s="565"/>
      <c r="E94" s="565"/>
      <c r="F94" s="502" t="s">
        <v>0</v>
      </c>
      <c r="G94" s="481"/>
      <c r="H94" s="502" t="s">
        <v>1</v>
      </c>
      <c r="I94" s="503"/>
      <c r="J94" s="503"/>
      <c r="K94" s="481"/>
      <c r="L94" s="37"/>
      <c r="M94" s="510" t="s">
        <v>164</v>
      </c>
      <c r="N94" s="485" t="s">
        <v>170</v>
      </c>
      <c r="O94" s="485" t="s">
        <v>148</v>
      </c>
      <c r="P94" s="485" t="s">
        <v>150</v>
      </c>
      <c r="Q94" s="8"/>
      <c r="R94" s="39"/>
    </row>
    <row r="95" spans="1:18" ht="36.75" customHeight="1" x14ac:dyDescent="0.15">
      <c r="A95" s="26" t="s">
        <v>56</v>
      </c>
      <c r="B95" s="14"/>
      <c r="C95" s="52"/>
      <c r="D95" s="566"/>
      <c r="E95" s="566"/>
      <c r="F95" s="38" t="s">
        <v>2</v>
      </c>
      <c r="G95" s="38" t="s">
        <v>3</v>
      </c>
      <c r="H95" s="38" t="s">
        <v>2</v>
      </c>
      <c r="I95" s="151" t="s">
        <v>164</v>
      </c>
      <c r="J95" s="38" t="s">
        <v>3</v>
      </c>
      <c r="K95" s="151" t="s">
        <v>164</v>
      </c>
      <c r="L95" s="62" t="s">
        <v>4</v>
      </c>
      <c r="M95" s="511"/>
      <c r="N95" s="515"/>
      <c r="O95" s="515"/>
      <c r="P95" s="515"/>
      <c r="Q95" s="15" t="s">
        <v>5</v>
      </c>
      <c r="R95" s="28" t="s">
        <v>6</v>
      </c>
    </row>
    <row r="96" spans="1:18" ht="37.5" customHeight="1" x14ac:dyDescent="0.15">
      <c r="A96" s="504" t="s">
        <v>190</v>
      </c>
      <c r="B96" s="456"/>
      <c r="C96" s="457"/>
      <c r="D96" s="136">
        <v>18</v>
      </c>
      <c r="E96" s="136">
        <v>29</v>
      </c>
      <c r="F96" s="123">
        <v>1643</v>
      </c>
      <c r="G96" s="123">
        <v>236</v>
      </c>
      <c r="H96" s="123">
        <v>1281</v>
      </c>
      <c r="I96" s="123">
        <v>3</v>
      </c>
      <c r="J96" s="123">
        <v>119</v>
      </c>
      <c r="K96" s="123">
        <v>3</v>
      </c>
      <c r="L96" s="110">
        <f>SUM(F96+G96+H96+J96)</f>
        <v>3279</v>
      </c>
      <c r="M96" s="124">
        <f>SUM(I96+K96)</f>
        <v>6</v>
      </c>
      <c r="N96" s="124">
        <v>2569</v>
      </c>
      <c r="O96" s="123">
        <v>0</v>
      </c>
      <c r="P96" s="123">
        <v>1022</v>
      </c>
      <c r="Q96" s="123">
        <v>3866</v>
      </c>
      <c r="R96" s="125">
        <f t="shared" ref="R96:R112" si="21">L96/Q96*100</f>
        <v>84.816347646145886</v>
      </c>
    </row>
    <row r="97" spans="1:18" ht="37.5" customHeight="1" x14ac:dyDescent="0.15">
      <c r="A97" s="504" t="s">
        <v>59</v>
      </c>
      <c r="B97" s="456"/>
      <c r="C97" s="457"/>
      <c r="D97" s="136">
        <v>18</v>
      </c>
      <c r="E97" s="136">
        <v>31</v>
      </c>
      <c r="F97" s="123">
        <v>864</v>
      </c>
      <c r="G97" s="123">
        <v>37</v>
      </c>
      <c r="H97" s="123">
        <v>2524</v>
      </c>
      <c r="I97" s="123">
        <v>0</v>
      </c>
      <c r="J97" s="123">
        <v>241</v>
      </c>
      <c r="K97" s="123">
        <v>0</v>
      </c>
      <c r="L97" s="110">
        <f t="shared" ref="L97:L112" si="22">SUM(F97+G97+H97+J97)</f>
        <v>3666</v>
      </c>
      <c r="M97" s="124">
        <f t="shared" ref="M97:M112" si="23">SUM(I97+K97)</f>
        <v>0</v>
      </c>
      <c r="N97" s="124">
        <v>3574</v>
      </c>
      <c r="O97" s="123">
        <v>4</v>
      </c>
      <c r="P97" s="123">
        <v>1191</v>
      </c>
      <c r="Q97" s="123">
        <v>4152</v>
      </c>
      <c r="R97" s="125">
        <f t="shared" si="21"/>
        <v>88.294797687861276</v>
      </c>
    </row>
    <row r="98" spans="1:18" ht="37.5" customHeight="1" x14ac:dyDescent="0.15">
      <c r="A98" s="455" t="s">
        <v>92</v>
      </c>
      <c r="B98" s="456"/>
      <c r="C98" s="457"/>
      <c r="D98" s="136">
        <v>36</v>
      </c>
      <c r="E98" s="136">
        <v>30</v>
      </c>
      <c r="F98" s="123">
        <v>1740</v>
      </c>
      <c r="G98" s="123">
        <v>206</v>
      </c>
      <c r="H98" s="123">
        <v>1865</v>
      </c>
      <c r="I98" s="123">
        <v>1</v>
      </c>
      <c r="J98" s="123">
        <v>283</v>
      </c>
      <c r="K98" s="123">
        <v>2</v>
      </c>
      <c r="L98" s="110">
        <f t="shared" si="22"/>
        <v>4094</v>
      </c>
      <c r="M98" s="124">
        <f t="shared" si="23"/>
        <v>3</v>
      </c>
      <c r="N98" s="124">
        <v>1016</v>
      </c>
      <c r="O98" s="123">
        <v>0</v>
      </c>
      <c r="P98" s="123">
        <v>982</v>
      </c>
      <c r="Q98" s="123">
        <v>4780</v>
      </c>
      <c r="R98" s="125">
        <f t="shared" si="21"/>
        <v>85.64853556485356</v>
      </c>
    </row>
    <row r="99" spans="1:18" ht="37.5" customHeight="1" x14ac:dyDescent="0.15">
      <c r="A99" s="455" t="s">
        <v>38</v>
      </c>
      <c r="B99" s="456"/>
      <c r="C99" s="457"/>
      <c r="D99" s="136">
        <v>18</v>
      </c>
      <c r="E99" s="136">
        <v>30</v>
      </c>
      <c r="F99" s="123">
        <v>905</v>
      </c>
      <c r="G99" s="123">
        <v>71</v>
      </c>
      <c r="H99" s="123">
        <v>2429</v>
      </c>
      <c r="I99" s="123">
        <v>0</v>
      </c>
      <c r="J99" s="123">
        <v>227</v>
      </c>
      <c r="K99" s="123">
        <v>0</v>
      </c>
      <c r="L99" s="110">
        <f t="shared" si="22"/>
        <v>3632</v>
      </c>
      <c r="M99" s="124">
        <f t="shared" si="23"/>
        <v>0</v>
      </c>
      <c r="N99" s="124">
        <v>2349</v>
      </c>
      <c r="O99" s="123">
        <v>3</v>
      </c>
      <c r="P99" s="123">
        <v>1103</v>
      </c>
      <c r="Q99" s="123">
        <v>4312</v>
      </c>
      <c r="R99" s="125">
        <f t="shared" si="21"/>
        <v>84.230055658627094</v>
      </c>
    </row>
    <row r="100" spans="1:18" ht="37.5" customHeight="1" x14ac:dyDescent="0.15">
      <c r="A100" s="504" t="s">
        <v>83</v>
      </c>
      <c r="B100" s="456"/>
      <c r="C100" s="457"/>
      <c r="D100" s="136">
        <v>18</v>
      </c>
      <c r="E100" s="136">
        <v>31</v>
      </c>
      <c r="F100" s="123">
        <v>1391</v>
      </c>
      <c r="G100" s="123">
        <v>283</v>
      </c>
      <c r="H100" s="123">
        <v>2034</v>
      </c>
      <c r="I100" s="123">
        <v>1</v>
      </c>
      <c r="J100" s="123">
        <v>549</v>
      </c>
      <c r="K100" s="123">
        <v>3</v>
      </c>
      <c r="L100" s="110">
        <f t="shared" si="22"/>
        <v>4257</v>
      </c>
      <c r="M100" s="124">
        <f t="shared" si="23"/>
        <v>4</v>
      </c>
      <c r="N100" s="124">
        <v>3650</v>
      </c>
      <c r="O100" s="123">
        <v>114</v>
      </c>
      <c r="P100" s="123">
        <v>988</v>
      </c>
      <c r="Q100" s="127">
        <v>4660</v>
      </c>
      <c r="R100" s="125">
        <f t="shared" si="21"/>
        <v>91.351931330472098</v>
      </c>
    </row>
    <row r="101" spans="1:18" ht="37.5" customHeight="1" x14ac:dyDescent="0.15">
      <c r="A101" s="504" t="s">
        <v>121</v>
      </c>
      <c r="B101" s="456"/>
      <c r="C101" s="457"/>
      <c r="D101" s="136">
        <v>27</v>
      </c>
      <c r="E101" s="136">
        <v>31</v>
      </c>
      <c r="F101" s="123">
        <v>1915</v>
      </c>
      <c r="G101" s="123">
        <v>93</v>
      </c>
      <c r="H101" s="123">
        <v>3674</v>
      </c>
      <c r="I101" s="123">
        <v>0</v>
      </c>
      <c r="J101" s="123">
        <v>385</v>
      </c>
      <c r="K101" s="123">
        <v>0</v>
      </c>
      <c r="L101" s="110">
        <f t="shared" si="22"/>
        <v>6067</v>
      </c>
      <c r="M101" s="124">
        <f t="shared" si="23"/>
        <v>0</v>
      </c>
      <c r="N101" s="124">
        <v>5809</v>
      </c>
      <c r="O101" s="123">
        <v>121</v>
      </c>
      <c r="P101" s="123">
        <v>1632</v>
      </c>
      <c r="Q101" s="123">
        <v>6616</v>
      </c>
      <c r="R101" s="125">
        <f t="shared" si="21"/>
        <v>91.701934703748492</v>
      </c>
    </row>
    <row r="102" spans="1:18" ht="37.5" customHeight="1" x14ac:dyDescent="0.15">
      <c r="A102" s="504" t="s">
        <v>89</v>
      </c>
      <c r="B102" s="456"/>
      <c r="C102" s="457"/>
      <c r="D102" s="136">
        <v>18</v>
      </c>
      <c r="E102" s="136">
        <v>29</v>
      </c>
      <c r="F102" s="123">
        <v>1000</v>
      </c>
      <c r="G102" s="123">
        <v>81</v>
      </c>
      <c r="H102" s="123">
        <v>1316</v>
      </c>
      <c r="I102" s="123">
        <v>2</v>
      </c>
      <c r="J102" s="123">
        <v>158</v>
      </c>
      <c r="K102" s="123">
        <v>0</v>
      </c>
      <c r="L102" s="110">
        <f t="shared" si="22"/>
        <v>2555</v>
      </c>
      <c r="M102" s="124">
        <f t="shared" si="23"/>
        <v>2</v>
      </c>
      <c r="N102" s="124">
        <v>809</v>
      </c>
      <c r="O102" s="123">
        <v>0</v>
      </c>
      <c r="P102" s="123">
        <v>564</v>
      </c>
      <c r="Q102" s="123">
        <v>2763</v>
      </c>
      <c r="R102" s="125">
        <f t="shared" si="21"/>
        <v>92.4719507781397</v>
      </c>
    </row>
    <row r="103" spans="1:18" ht="37.5" customHeight="1" x14ac:dyDescent="0.15">
      <c r="A103" s="455" t="s">
        <v>90</v>
      </c>
      <c r="B103" s="456"/>
      <c r="C103" s="457"/>
      <c r="D103" s="136">
        <v>36</v>
      </c>
      <c r="E103" s="136">
        <v>31</v>
      </c>
      <c r="F103" s="123">
        <v>1307</v>
      </c>
      <c r="G103" s="123">
        <v>69</v>
      </c>
      <c r="H103" s="123">
        <v>1900</v>
      </c>
      <c r="I103" s="123">
        <v>0</v>
      </c>
      <c r="J103" s="123">
        <v>329</v>
      </c>
      <c r="K103" s="123">
        <v>0</v>
      </c>
      <c r="L103" s="110">
        <f t="shared" si="22"/>
        <v>3605</v>
      </c>
      <c r="M103" s="124">
        <f t="shared" si="23"/>
        <v>0</v>
      </c>
      <c r="N103" s="124">
        <v>2782</v>
      </c>
      <c r="O103" s="123">
        <v>0</v>
      </c>
      <c r="P103" s="123">
        <v>1121</v>
      </c>
      <c r="Q103" s="123">
        <v>3544</v>
      </c>
      <c r="R103" s="125">
        <f t="shared" si="21"/>
        <v>101.7212189616253</v>
      </c>
    </row>
    <row r="104" spans="1:18" ht="37.5" customHeight="1" x14ac:dyDescent="0.15">
      <c r="A104" s="455" t="s">
        <v>91</v>
      </c>
      <c r="B104" s="456"/>
      <c r="C104" s="457"/>
      <c r="D104" s="136">
        <v>18</v>
      </c>
      <c r="E104" s="136">
        <v>30</v>
      </c>
      <c r="F104" s="123">
        <v>958</v>
      </c>
      <c r="G104" s="123">
        <v>53</v>
      </c>
      <c r="H104" s="123">
        <v>1088</v>
      </c>
      <c r="I104" s="123">
        <v>0</v>
      </c>
      <c r="J104" s="123">
        <v>118</v>
      </c>
      <c r="K104" s="123">
        <v>0</v>
      </c>
      <c r="L104" s="110">
        <f t="shared" si="22"/>
        <v>2217</v>
      </c>
      <c r="M104" s="124">
        <f t="shared" si="23"/>
        <v>0</v>
      </c>
      <c r="N104" s="124">
        <v>1406</v>
      </c>
      <c r="O104" s="123">
        <v>0</v>
      </c>
      <c r="P104" s="123">
        <v>631</v>
      </c>
      <c r="Q104" s="123">
        <v>2562</v>
      </c>
      <c r="R104" s="125">
        <f t="shared" si="21"/>
        <v>86.53395784543325</v>
      </c>
    </row>
    <row r="105" spans="1:18" ht="37.5" customHeight="1" x14ac:dyDescent="0.15">
      <c r="A105" s="455" t="s">
        <v>132</v>
      </c>
      <c r="B105" s="456"/>
      <c r="C105" s="457"/>
      <c r="D105" s="136">
        <v>18</v>
      </c>
      <c r="E105" s="136">
        <v>31</v>
      </c>
      <c r="F105" s="123">
        <v>88</v>
      </c>
      <c r="G105" s="123">
        <v>4</v>
      </c>
      <c r="H105" s="123">
        <v>3419</v>
      </c>
      <c r="I105" s="123">
        <v>1</v>
      </c>
      <c r="J105" s="123">
        <v>413</v>
      </c>
      <c r="K105" s="123">
        <v>1</v>
      </c>
      <c r="L105" s="110">
        <f t="shared" si="22"/>
        <v>3924</v>
      </c>
      <c r="M105" s="124">
        <f t="shared" si="23"/>
        <v>2</v>
      </c>
      <c r="N105" s="124">
        <v>3510</v>
      </c>
      <c r="O105" s="123">
        <v>0</v>
      </c>
      <c r="P105" s="123">
        <v>1469</v>
      </c>
      <c r="Q105" s="123">
        <v>4620</v>
      </c>
      <c r="R105" s="125">
        <f t="shared" si="21"/>
        <v>84.935064935064929</v>
      </c>
    </row>
    <row r="106" spans="1:18" ht="37.5" customHeight="1" x14ac:dyDescent="0.15">
      <c r="A106" s="455" t="s">
        <v>39</v>
      </c>
      <c r="B106" s="456"/>
      <c r="C106" s="457"/>
      <c r="D106" s="136">
        <v>27</v>
      </c>
      <c r="E106" s="136">
        <v>27</v>
      </c>
      <c r="F106" s="123">
        <v>1144</v>
      </c>
      <c r="G106" s="123">
        <v>80</v>
      </c>
      <c r="H106" s="123">
        <v>1856</v>
      </c>
      <c r="I106" s="123">
        <v>0</v>
      </c>
      <c r="J106" s="123">
        <v>135</v>
      </c>
      <c r="K106" s="123">
        <v>0</v>
      </c>
      <c r="L106" s="110">
        <f t="shared" si="22"/>
        <v>3215</v>
      </c>
      <c r="M106" s="124">
        <f t="shared" si="23"/>
        <v>0</v>
      </c>
      <c r="N106" s="124">
        <v>3153</v>
      </c>
      <c r="O106" s="123">
        <v>0</v>
      </c>
      <c r="P106" s="123">
        <v>1137</v>
      </c>
      <c r="Q106" s="123">
        <v>4191</v>
      </c>
      <c r="R106" s="125">
        <f t="shared" si="21"/>
        <v>76.712001908852301</v>
      </c>
    </row>
    <row r="107" spans="1:18" ht="37.5" customHeight="1" x14ac:dyDescent="0.15">
      <c r="A107" s="455" t="s">
        <v>40</v>
      </c>
      <c r="B107" s="456"/>
      <c r="C107" s="457"/>
      <c r="D107" s="136">
        <v>27</v>
      </c>
      <c r="E107" s="136">
        <v>29</v>
      </c>
      <c r="F107" s="123">
        <v>1578</v>
      </c>
      <c r="G107" s="123">
        <v>134</v>
      </c>
      <c r="H107" s="123">
        <v>1667</v>
      </c>
      <c r="I107" s="123">
        <v>0</v>
      </c>
      <c r="J107" s="123">
        <v>195</v>
      </c>
      <c r="K107" s="123">
        <v>0</v>
      </c>
      <c r="L107" s="110">
        <f t="shared" si="22"/>
        <v>3574</v>
      </c>
      <c r="M107" s="124">
        <f t="shared" si="23"/>
        <v>0</v>
      </c>
      <c r="N107" s="124">
        <v>1712</v>
      </c>
      <c r="O107" s="123">
        <v>10</v>
      </c>
      <c r="P107" s="123">
        <v>1059</v>
      </c>
      <c r="Q107" s="123">
        <v>3933</v>
      </c>
      <c r="R107" s="125">
        <f t="shared" si="21"/>
        <v>90.872107805746253</v>
      </c>
    </row>
    <row r="108" spans="1:18" ht="37.5" customHeight="1" x14ac:dyDescent="0.15">
      <c r="A108" s="455" t="s">
        <v>41</v>
      </c>
      <c r="B108" s="456"/>
      <c r="C108" s="457"/>
      <c r="D108" s="136">
        <v>18</v>
      </c>
      <c r="E108" s="136">
        <v>30</v>
      </c>
      <c r="F108" s="123">
        <v>1471</v>
      </c>
      <c r="G108" s="123">
        <v>97</v>
      </c>
      <c r="H108" s="123">
        <v>1281</v>
      </c>
      <c r="I108" s="123">
        <v>1</v>
      </c>
      <c r="J108" s="123">
        <v>160</v>
      </c>
      <c r="K108" s="123">
        <v>12</v>
      </c>
      <c r="L108" s="110">
        <f t="shared" si="22"/>
        <v>3009</v>
      </c>
      <c r="M108" s="124">
        <f t="shared" si="23"/>
        <v>13</v>
      </c>
      <c r="N108" s="124">
        <v>296</v>
      </c>
      <c r="O108" s="123">
        <v>26</v>
      </c>
      <c r="P108" s="123">
        <v>774</v>
      </c>
      <c r="Q108" s="123">
        <v>3607</v>
      </c>
      <c r="R108" s="125">
        <f t="shared" si="21"/>
        <v>83.421125589132245</v>
      </c>
    </row>
    <row r="109" spans="1:18" ht="37.5" customHeight="1" x14ac:dyDescent="0.15">
      <c r="A109" s="455" t="s">
        <v>42</v>
      </c>
      <c r="B109" s="456"/>
      <c r="C109" s="457"/>
      <c r="D109" s="136">
        <v>18</v>
      </c>
      <c r="E109" s="136">
        <v>30</v>
      </c>
      <c r="F109" s="123">
        <v>658</v>
      </c>
      <c r="G109" s="123">
        <v>100</v>
      </c>
      <c r="H109" s="123">
        <v>1790</v>
      </c>
      <c r="I109" s="123">
        <v>21</v>
      </c>
      <c r="J109" s="123">
        <v>350</v>
      </c>
      <c r="K109" s="123">
        <v>9</v>
      </c>
      <c r="L109" s="110">
        <f t="shared" si="22"/>
        <v>2898</v>
      </c>
      <c r="M109" s="124">
        <f t="shared" si="23"/>
        <v>30</v>
      </c>
      <c r="N109" s="124">
        <v>2742</v>
      </c>
      <c r="O109" s="123">
        <v>15</v>
      </c>
      <c r="P109" s="123">
        <v>454</v>
      </c>
      <c r="Q109" s="123">
        <v>3019</v>
      </c>
      <c r="R109" s="125">
        <f t="shared" si="21"/>
        <v>95.992050347797289</v>
      </c>
    </row>
    <row r="110" spans="1:18" ht="37.5" customHeight="1" x14ac:dyDescent="0.15">
      <c r="A110" s="455" t="s">
        <v>43</v>
      </c>
      <c r="B110" s="456"/>
      <c r="C110" s="457"/>
      <c r="D110" s="136">
        <v>27</v>
      </c>
      <c r="E110" s="136">
        <v>31</v>
      </c>
      <c r="F110" s="123">
        <v>1997</v>
      </c>
      <c r="G110" s="123">
        <v>104</v>
      </c>
      <c r="H110" s="123">
        <v>2190</v>
      </c>
      <c r="I110" s="123">
        <v>2</v>
      </c>
      <c r="J110" s="123">
        <v>318</v>
      </c>
      <c r="K110" s="123">
        <v>5</v>
      </c>
      <c r="L110" s="110">
        <f t="shared" si="22"/>
        <v>4609</v>
      </c>
      <c r="M110" s="124">
        <f t="shared" si="23"/>
        <v>7</v>
      </c>
      <c r="N110" s="124">
        <v>3391</v>
      </c>
      <c r="O110" s="123">
        <v>222</v>
      </c>
      <c r="P110" s="123">
        <v>1196</v>
      </c>
      <c r="Q110" s="123">
        <v>5209</v>
      </c>
      <c r="R110" s="125">
        <f t="shared" si="21"/>
        <v>88.481474371280484</v>
      </c>
    </row>
    <row r="111" spans="1:18" ht="37.5" customHeight="1" x14ac:dyDescent="0.15">
      <c r="A111" s="455" t="s">
        <v>44</v>
      </c>
      <c r="B111" s="456"/>
      <c r="C111" s="457"/>
      <c r="D111" s="136">
        <v>18</v>
      </c>
      <c r="E111" s="136">
        <v>31</v>
      </c>
      <c r="F111" s="123">
        <v>661</v>
      </c>
      <c r="G111" s="123">
        <v>86</v>
      </c>
      <c r="H111" s="123">
        <v>2696</v>
      </c>
      <c r="I111" s="123">
        <v>7</v>
      </c>
      <c r="J111" s="123">
        <v>356</v>
      </c>
      <c r="K111" s="123">
        <v>2</v>
      </c>
      <c r="L111" s="110">
        <f t="shared" si="22"/>
        <v>3799</v>
      </c>
      <c r="M111" s="124">
        <f t="shared" si="23"/>
        <v>9</v>
      </c>
      <c r="N111" s="124">
        <v>2861</v>
      </c>
      <c r="O111" s="123">
        <v>0</v>
      </c>
      <c r="P111" s="123">
        <v>850</v>
      </c>
      <c r="Q111" s="123">
        <v>4002</v>
      </c>
      <c r="R111" s="125">
        <f t="shared" si="21"/>
        <v>94.927536231884062</v>
      </c>
    </row>
    <row r="112" spans="1:18" ht="37.5" customHeight="1" x14ac:dyDescent="0.15">
      <c r="A112" s="455" t="s">
        <v>46</v>
      </c>
      <c r="B112" s="456"/>
      <c r="C112" s="457"/>
      <c r="D112" s="136">
        <v>18</v>
      </c>
      <c r="E112" s="136">
        <v>30</v>
      </c>
      <c r="F112" s="123">
        <v>1399</v>
      </c>
      <c r="G112" s="123">
        <v>112</v>
      </c>
      <c r="H112" s="123">
        <v>1050</v>
      </c>
      <c r="I112" s="123">
        <v>0</v>
      </c>
      <c r="J112" s="123">
        <v>89</v>
      </c>
      <c r="K112" s="123">
        <v>0</v>
      </c>
      <c r="L112" s="110">
        <f t="shared" si="22"/>
        <v>2650</v>
      </c>
      <c r="M112" s="124">
        <f t="shared" si="23"/>
        <v>0</v>
      </c>
      <c r="N112" s="124">
        <v>1623</v>
      </c>
      <c r="O112" s="123">
        <v>0</v>
      </c>
      <c r="P112" s="123">
        <v>652</v>
      </c>
      <c r="Q112" s="123">
        <v>2810</v>
      </c>
      <c r="R112" s="125">
        <f t="shared" si="21"/>
        <v>94.306049822064054</v>
      </c>
    </row>
    <row r="113" spans="1:20" ht="37.5" customHeight="1" x14ac:dyDescent="0.15">
      <c r="A113" s="455"/>
      <c r="B113" s="479"/>
      <c r="C113" s="528"/>
      <c r="D113" s="140" t="s">
        <v>19</v>
      </c>
      <c r="E113" s="140"/>
      <c r="F113" s="147" t="s">
        <v>19</v>
      </c>
      <c r="G113" s="147" t="s">
        <v>19</v>
      </c>
      <c r="H113" s="147" t="s">
        <v>19</v>
      </c>
      <c r="I113" s="147"/>
      <c r="J113" s="147" t="s">
        <v>19</v>
      </c>
      <c r="K113" s="147"/>
      <c r="L113" s="148" t="s">
        <v>14</v>
      </c>
      <c r="M113" s="148"/>
      <c r="N113" s="148"/>
      <c r="O113" s="123"/>
      <c r="P113" s="123"/>
      <c r="Q113" s="123" t="s">
        <v>14</v>
      </c>
      <c r="R113" s="149" t="s">
        <v>14</v>
      </c>
    </row>
    <row r="114" spans="1:20" ht="37.5" customHeight="1" x14ac:dyDescent="0.15">
      <c r="A114" s="455"/>
      <c r="B114" s="479"/>
      <c r="C114" s="528"/>
      <c r="D114" s="140"/>
      <c r="E114" s="140"/>
      <c r="F114" s="147"/>
      <c r="G114" s="147"/>
      <c r="H114" s="147"/>
      <c r="I114" s="147"/>
      <c r="J114" s="147"/>
      <c r="K114" s="147"/>
      <c r="L114" s="148"/>
      <c r="M114" s="148"/>
      <c r="N114" s="148"/>
      <c r="O114" s="123"/>
      <c r="P114" s="123"/>
      <c r="Q114" s="123"/>
      <c r="R114" s="149"/>
    </row>
    <row r="115" spans="1:20" ht="37.5" customHeight="1" x14ac:dyDescent="0.15">
      <c r="A115" s="455"/>
      <c r="B115" s="479"/>
      <c r="C115" s="528"/>
      <c r="D115" s="140"/>
      <c r="E115" s="140"/>
      <c r="F115" s="147"/>
      <c r="G115" s="147"/>
      <c r="H115" s="147"/>
      <c r="I115" s="147"/>
      <c r="J115" s="147"/>
      <c r="K115" s="147"/>
      <c r="L115" s="148"/>
      <c r="M115" s="148"/>
      <c r="N115" s="148"/>
      <c r="O115" s="123"/>
      <c r="P115" s="123"/>
      <c r="Q115" s="123"/>
      <c r="R115" s="149"/>
    </row>
    <row r="116" spans="1:20" ht="37.5" customHeight="1" x14ac:dyDescent="0.15">
      <c r="A116" s="455"/>
      <c r="B116" s="479"/>
      <c r="C116" s="528"/>
      <c r="D116" s="140" t="s">
        <v>19</v>
      </c>
      <c r="E116" s="140"/>
      <c r="F116" s="147" t="s">
        <v>19</v>
      </c>
      <c r="G116" s="147" t="s">
        <v>19</v>
      </c>
      <c r="H116" s="147" t="s">
        <v>19</v>
      </c>
      <c r="I116" s="147"/>
      <c r="J116" s="147" t="s">
        <v>19</v>
      </c>
      <c r="K116" s="147"/>
      <c r="L116" s="148" t="s">
        <v>78</v>
      </c>
      <c r="M116" s="148"/>
      <c r="N116" s="148"/>
      <c r="O116" s="123"/>
      <c r="P116" s="123"/>
      <c r="Q116" s="123" t="s">
        <v>14</v>
      </c>
      <c r="R116" s="149" t="s">
        <v>14</v>
      </c>
    </row>
    <row r="117" spans="1:20" ht="38.25" customHeight="1" x14ac:dyDescent="0.15">
      <c r="A117" s="494" t="s">
        <v>360</v>
      </c>
      <c r="B117" s="495"/>
      <c r="C117" s="496"/>
      <c r="D117" s="186">
        <f t="shared" ref="D117:Q117" si="24">SUM(D96:D112)</f>
        <v>378</v>
      </c>
      <c r="E117" s="186">
        <f t="shared" si="24"/>
        <v>511</v>
      </c>
      <c r="F117" s="128">
        <f t="shared" si="24"/>
        <v>20719</v>
      </c>
      <c r="G117" s="128">
        <f t="shared" si="24"/>
        <v>1846</v>
      </c>
      <c r="H117" s="128">
        <f t="shared" si="24"/>
        <v>34060</v>
      </c>
      <c r="I117" s="128">
        <f t="shared" si="24"/>
        <v>39</v>
      </c>
      <c r="J117" s="128">
        <f t="shared" si="24"/>
        <v>4425</v>
      </c>
      <c r="K117" s="128">
        <f t="shared" si="24"/>
        <v>37</v>
      </c>
      <c r="L117" s="128">
        <f t="shared" si="24"/>
        <v>61050</v>
      </c>
      <c r="M117" s="128">
        <f t="shared" si="24"/>
        <v>76</v>
      </c>
      <c r="N117" s="128">
        <f t="shared" si="24"/>
        <v>43252</v>
      </c>
      <c r="O117" s="128">
        <f t="shared" si="24"/>
        <v>515</v>
      </c>
      <c r="P117" s="128">
        <f t="shared" si="24"/>
        <v>16825</v>
      </c>
      <c r="Q117" s="128">
        <f t="shared" si="24"/>
        <v>68646</v>
      </c>
      <c r="R117" s="129">
        <f>L117/Q117*100</f>
        <v>88.934533694607111</v>
      </c>
    </row>
    <row r="118" spans="1:20" ht="37.5" customHeight="1" x14ac:dyDescent="0.15">
      <c r="A118" s="500" t="s">
        <v>15</v>
      </c>
      <c r="B118" s="468"/>
      <c r="C118" s="501"/>
      <c r="D118" s="49"/>
      <c r="E118" s="49"/>
      <c r="F118" s="117">
        <f t="shared" ref="F118:K118" si="25">F117/$L$117*100</f>
        <v>33.937755937755938</v>
      </c>
      <c r="G118" s="117">
        <f t="shared" si="25"/>
        <v>3.0237510237510237</v>
      </c>
      <c r="H118" s="117">
        <f t="shared" si="25"/>
        <v>55.790335790335789</v>
      </c>
      <c r="I118" s="117">
        <f t="shared" si="25"/>
        <v>6.3882063882063883E-2</v>
      </c>
      <c r="J118" s="117">
        <f t="shared" si="25"/>
        <v>7.2481572481572485</v>
      </c>
      <c r="K118" s="117">
        <f t="shared" si="25"/>
        <v>6.0606060606060608E-2</v>
      </c>
      <c r="L118" s="117"/>
      <c r="M118" s="117"/>
      <c r="N118" s="117"/>
      <c r="O118" s="117"/>
      <c r="P118" s="117"/>
      <c r="Q118" s="110" t="s">
        <v>72</v>
      </c>
      <c r="R118" s="125"/>
    </row>
    <row r="119" spans="1:20" ht="37.5" customHeight="1" x14ac:dyDescent="0.15">
      <c r="A119" s="487" t="s">
        <v>16</v>
      </c>
      <c r="B119" s="488"/>
      <c r="C119" s="489"/>
      <c r="D119" s="49"/>
      <c r="E119" s="49"/>
      <c r="F119" s="117">
        <f>F117/17</f>
        <v>1218.7647058823529</v>
      </c>
      <c r="G119" s="117">
        <f t="shared" ref="G119:P119" si="26">G117/17</f>
        <v>108.58823529411765</v>
      </c>
      <c r="H119" s="117">
        <f t="shared" si="26"/>
        <v>2003.5294117647059</v>
      </c>
      <c r="I119" s="117">
        <f t="shared" si="26"/>
        <v>2.2941176470588234</v>
      </c>
      <c r="J119" s="117">
        <f t="shared" si="26"/>
        <v>260.29411764705884</v>
      </c>
      <c r="K119" s="117">
        <f t="shared" si="26"/>
        <v>2.1764705882352939</v>
      </c>
      <c r="L119" s="117">
        <f t="shared" si="26"/>
        <v>3591.1764705882351</v>
      </c>
      <c r="M119" s="117">
        <f t="shared" si="26"/>
        <v>4.4705882352941178</v>
      </c>
      <c r="N119" s="117">
        <f t="shared" si="26"/>
        <v>2544.2352941176468</v>
      </c>
      <c r="O119" s="117">
        <f t="shared" si="26"/>
        <v>30.294117647058822</v>
      </c>
      <c r="P119" s="117">
        <f t="shared" si="26"/>
        <v>989.70588235294122</v>
      </c>
      <c r="Q119" s="110"/>
      <c r="R119" s="125"/>
    </row>
    <row r="120" spans="1:20" ht="37.5" customHeight="1" x14ac:dyDescent="0.15">
      <c r="A120" s="487" t="s">
        <v>17</v>
      </c>
      <c r="B120" s="488"/>
      <c r="C120" s="489"/>
      <c r="D120" s="49"/>
      <c r="E120" s="49"/>
      <c r="F120" s="117">
        <f>F117/$D$117*18</f>
        <v>986.61904761904759</v>
      </c>
      <c r="G120" s="117">
        <f t="shared" ref="G120:P120" si="27">G117/$D$117*18</f>
        <v>87.904761904761912</v>
      </c>
      <c r="H120" s="117">
        <f t="shared" si="27"/>
        <v>1621.9047619047619</v>
      </c>
      <c r="I120" s="117">
        <f t="shared" si="27"/>
        <v>1.857142857142857</v>
      </c>
      <c r="J120" s="117">
        <f t="shared" si="27"/>
        <v>210.71428571428569</v>
      </c>
      <c r="K120" s="117">
        <f t="shared" si="27"/>
        <v>1.7619047619047619</v>
      </c>
      <c r="L120" s="117">
        <f t="shared" si="27"/>
        <v>2907.1428571428569</v>
      </c>
      <c r="M120" s="117">
        <f t="shared" si="27"/>
        <v>3.6190476190476186</v>
      </c>
      <c r="N120" s="117">
        <f t="shared" si="27"/>
        <v>2059.6190476190477</v>
      </c>
      <c r="O120" s="117">
        <f t="shared" si="27"/>
        <v>24.523809523809522</v>
      </c>
      <c r="P120" s="117">
        <f t="shared" si="27"/>
        <v>801.19047619047626</v>
      </c>
      <c r="Q120" s="110"/>
      <c r="R120" s="125"/>
      <c r="T120" s="1" t="s">
        <v>72</v>
      </c>
    </row>
    <row r="121" spans="1:20" ht="37.5" customHeight="1" x14ac:dyDescent="0.15">
      <c r="A121" s="487" t="s">
        <v>60</v>
      </c>
      <c r="B121" s="488"/>
      <c r="C121" s="489"/>
      <c r="D121" s="250">
        <v>378</v>
      </c>
      <c r="E121" s="250">
        <v>516</v>
      </c>
      <c r="F121" s="131">
        <v>23260</v>
      </c>
      <c r="G121" s="131">
        <v>2193</v>
      </c>
      <c r="H121" s="131">
        <v>38428</v>
      </c>
      <c r="I121" s="132">
        <v>52</v>
      </c>
      <c r="J121" s="131">
        <v>4765</v>
      </c>
      <c r="K121" s="132">
        <v>13</v>
      </c>
      <c r="L121" s="183">
        <f>SUM(F121+G121+H121+J121)</f>
        <v>68646</v>
      </c>
      <c r="M121" s="183">
        <f>SUM(I121+K121)</f>
        <v>65</v>
      </c>
      <c r="N121" s="223">
        <v>47867</v>
      </c>
      <c r="O121" s="131">
        <v>680</v>
      </c>
      <c r="P121" s="131">
        <v>18635</v>
      </c>
      <c r="Q121" s="158"/>
      <c r="R121" s="150"/>
    </row>
    <row r="122" spans="1:20" ht="37.5" customHeight="1" x14ac:dyDescent="0.15">
      <c r="A122" s="556"/>
      <c r="B122" s="556"/>
      <c r="C122" s="556"/>
      <c r="D122" s="556"/>
      <c r="E122" s="556"/>
      <c r="F122" s="556"/>
      <c r="G122" s="556"/>
      <c r="H122" s="556"/>
      <c r="I122" s="556"/>
      <c r="J122" s="556"/>
      <c r="K122" s="556"/>
      <c r="L122" s="556"/>
      <c r="M122" s="556"/>
      <c r="N122" s="556"/>
      <c r="O122" s="556"/>
      <c r="P122" s="556"/>
      <c r="Q122" s="556"/>
      <c r="R122" s="556"/>
    </row>
    <row r="123" spans="1:20" ht="37.5" customHeight="1" thickBot="1" x14ac:dyDescent="0.2">
      <c r="A123" s="558" t="s">
        <v>325</v>
      </c>
      <c r="B123" s="558"/>
      <c r="C123" s="558"/>
      <c r="D123" s="558"/>
      <c r="E123" s="558"/>
      <c r="F123" s="558"/>
      <c r="G123" s="558"/>
      <c r="H123" s="558"/>
      <c r="I123" s="558"/>
      <c r="J123" s="558"/>
      <c r="K123" s="558"/>
      <c r="L123" s="558"/>
      <c r="M123" s="558"/>
      <c r="N123" s="558"/>
      <c r="O123" s="558"/>
      <c r="P123" s="558"/>
      <c r="Q123" s="558"/>
      <c r="R123" s="75" t="s">
        <v>77</v>
      </c>
    </row>
    <row r="124" spans="1:20" ht="41.25" customHeight="1" x14ac:dyDescent="0.15">
      <c r="A124" s="40"/>
      <c r="B124" s="41"/>
      <c r="C124" s="33" t="s">
        <v>50</v>
      </c>
      <c r="D124" s="570" t="s">
        <v>82</v>
      </c>
      <c r="E124" s="567" t="s">
        <v>53</v>
      </c>
      <c r="F124" s="492" t="s">
        <v>105</v>
      </c>
      <c r="G124" s="492"/>
      <c r="H124" s="492"/>
      <c r="I124" s="492"/>
      <c r="J124" s="492"/>
      <c r="K124" s="492"/>
      <c r="L124" s="492"/>
      <c r="M124" s="492"/>
      <c r="N124" s="492"/>
      <c r="O124" s="492"/>
      <c r="P124" s="492"/>
      <c r="Q124" s="492"/>
      <c r="R124" s="493"/>
    </row>
    <row r="125" spans="1:20" ht="41.25" customHeight="1" x14ac:dyDescent="0.15">
      <c r="A125" s="43"/>
      <c r="B125" s="13"/>
      <c r="C125" s="53"/>
      <c r="D125" s="571"/>
      <c r="E125" s="568"/>
      <c r="F125" s="503" t="s">
        <v>0</v>
      </c>
      <c r="G125" s="481"/>
      <c r="H125" s="502" t="s">
        <v>1</v>
      </c>
      <c r="I125" s="503"/>
      <c r="J125" s="503"/>
      <c r="K125" s="481"/>
      <c r="L125" s="77"/>
      <c r="M125" s="510" t="s">
        <v>164</v>
      </c>
      <c r="N125" s="485" t="s">
        <v>170</v>
      </c>
      <c r="O125" s="485" t="s">
        <v>148</v>
      </c>
      <c r="P125" s="485" t="s">
        <v>150</v>
      </c>
      <c r="Q125" s="8"/>
      <c r="R125" s="44"/>
    </row>
    <row r="126" spans="1:20" ht="41.25" customHeight="1" thickBot="1" x14ac:dyDescent="0.2">
      <c r="A126" s="34" t="s">
        <v>56</v>
      </c>
      <c r="B126" s="45"/>
      <c r="C126" s="54"/>
      <c r="D126" s="572"/>
      <c r="E126" s="569"/>
      <c r="F126" s="48" t="s">
        <v>2</v>
      </c>
      <c r="G126" s="46" t="s">
        <v>3</v>
      </c>
      <c r="H126" s="46" t="s">
        <v>2</v>
      </c>
      <c r="I126" s="152" t="s">
        <v>164</v>
      </c>
      <c r="J126" s="46" t="s">
        <v>3</v>
      </c>
      <c r="K126" s="152" t="s">
        <v>164</v>
      </c>
      <c r="L126" s="64" t="s">
        <v>4</v>
      </c>
      <c r="M126" s="533"/>
      <c r="N126" s="486"/>
      <c r="O126" s="486"/>
      <c r="P126" s="486"/>
      <c r="Q126" s="11" t="s">
        <v>5</v>
      </c>
      <c r="R126" s="47" t="s">
        <v>6</v>
      </c>
    </row>
    <row r="127" spans="1:20" ht="41.25" customHeight="1" x14ac:dyDescent="0.15">
      <c r="A127" s="477" t="s">
        <v>283</v>
      </c>
      <c r="B127" s="478"/>
      <c r="C127" s="478"/>
      <c r="D127" s="142">
        <f xml:space="preserve"> D27</f>
        <v>495</v>
      </c>
      <c r="E127" s="143">
        <f xml:space="preserve"> E27</f>
        <v>668</v>
      </c>
      <c r="F127" s="109">
        <f t="shared" ref="F127:R127" si="28">F27</f>
        <v>11381</v>
      </c>
      <c r="G127" s="110">
        <f t="shared" si="28"/>
        <v>1883</v>
      </c>
      <c r="H127" s="110">
        <f t="shared" si="28"/>
        <v>46518</v>
      </c>
      <c r="I127" s="110">
        <f t="shared" si="28"/>
        <v>238</v>
      </c>
      <c r="J127" s="110">
        <f t="shared" si="28"/>
        <v>10433</v>
      </c>
      <c r="K127" s="110">
        <f t="shared" si="28"/>
        <v>84</v>
      </c>
      <c r="L127" s="110">
        <f t="shared" si="28"/>
        <v>70215</v>
      </c>
      <c r="M127" s="110">
        <f t="shared" si="28"/>
        <v>322</v>
      </c>
      <c r="N127" s="110">
        <f t="shared" si="28"/>
        <v>62729</v>
      </c>
      <c r="O127" s="110">
        <f t="shared" si="28"/>
        <v>1561</v>
      </c>
      <c r="P127" s="110">
        <f t="shared" si="28"/>
        <v>17000</v>
      </c>
      <c r="Q127" s="110">
        <f t="shared" si="28"/>
        <v>77275</v>
      </c>
      <c r="R127" s="111">
        <f t="shared" si="28"/>
        <v>90.863798123584601</v>
      </c>
    </row>
    <row r="128" spans="1:20" ht="41.25" customHeight="1" x14ac:dyDescent="0.15">
      <c r="A128" s="474" t="s">
        <v>109</v>
      </c>
      <c r="B128" s="476"/>
      <c r="C128" s="539"/>
      <c r="D128" s="142"/>
      <c r="E128" s="143"/>
      <c r="F128" s="109">
        <f t="shared" ref="F128:K131" si="29">F28</f>
        <v>16.208787296161788</v>
      </c>
      <c r="G128" s="110">
        <f t="shared" si="29"/>
        <v>2.6817631560207933</v>
      </c>
      <c r="H128" s="110">
        <f t="shared" si="29"/>
        <v>66.250801110873752</v>
      </c>
      <c r="I128" s="110">
        <f t="shared" si="29"/>
        <v>0.33895891191340882</v>
      </c>
      <c r="J128" s="110">
        <f t="shared" si="29"/>
        <v>14.858648436943673</v>
      </c>
      <c r="K128" s="110">
        <f t="shared" si="29"/>
        <v>0.11963255714590899</v>
      </c>
      <c r="L128" s="110"/>
      <c r="M128" s="110"/>
      <c r="N128" s="110"/>
      <c r="O128" s="110"/>
      <c r="P128" s="110"/>
      <c r="Q128" s="110"/>
      <c r="R128" s="111"/>
    </row>
    <row r="129" spans="1:18" ht="41.25" customHeight="1" x14ac:dyDescent="0.15">
      <c r="A129" s="471" t="s">
        <v>69</v>
      </c>
      <c r="B129" s="470"/>
      <c r="C129" s="538"/>
      <c r="D129" s="142"/>
      <c r="E129" s="143"/>
      <c r="F129" s="109">
        <f t="shared" si="29"/>
        <v>517.31818181818187</v>
      </c>
      <c r="G129" s="110">
        <f t="shared" si="29"/>
        <v>85.590909090909093</v>
      </c>
      <c r="H129" s="110">
        <f t="shared" si="29"/>
        <v>2114.4545454545455</v>
      </c>
      <c r="I129" s="110">
        <f t="shared" si="29"/>
        <v>10.818181818181818</v>
      </c>
      <c r="J129" s="110">
        <f t="shared" si="29"/>
        <v>474.22727272727275</v>
      </c>
      <c r="K129" s="110">
        <f t="shared" si="29"/>
        <v>3.8181818181818183</v>
      </c>
      <c r="L129" s="110">
        <f t="shared" ref="L129:P131" si="30">L29</f>
        <v>3191.590909090909</v>
      </c>
      <c r="M129" s="110">
        <f t="shared" si="30"/>
        <v>14.636363636363637</v>
      </c>
      <c r="N129" s="110">
        <f t="shared" si="30"/>
        <v>2851.318181818182</v>
      </c>
      <c r="O129" s="110">
        <f t="shared" si="30"/>
        <v>70.954545454545453</v>
      </c>
      <c r="P129" s="110">
        <f t="shared" si="30"/>
        <v>772.72727272727275</v>
      </c>
      <c r="Q129" s="110"/>
      <c r="R129" s="111"/>
    </row>
    <row r="130" spans="1:18" ht="41.25" customHeight="1" x14ac:dyDescent="0.15">
      <c r="A130" s="471" t="s">
        <v>70</v>
      </c>
      <c r="B130" s="470"/>
      <c r="C130" s="538"/>
      <c r="D130" s="142"/>
      <c r="E130" s="143"/>
      <c r="F130" s="109">
        <f t="shared" si="29"/>
        <v>413.85454545454542</v>
      </c>
      <c r="G130" s="110">
        <f t="shared" si="29"/>
        <v>68.472727272727269</v>
      </c>
      <c r="H130" s="110">
        <f t="shared" si="29"/>
        <v>1691.5636363636363</v>
      </c>
      <c r="I130" s="110">
        <f t="shared" si="29"/>
        <v>8.6545454545454543</v>
      </c>
      <c r="J130" s="110">
        <f t="shared" si="29"/>
        <v>379.38181818181818</v>
      </c>
      <c r="K130" s="110">
        <f t="shared" si="29"/>
        <v>3.0545454545454547</v>
      </c>
      <c r="L130" s="110">
        <f t="shared" si="30"/>
        <v>2553.272727272727</v>
      </c>
      <c r="M130" s="110">
        <f t="shared" si="30"/>
        <v>11.709090909090909</v>
      </c>
      <c r="N130" s="110">
        <f t="shared" si="30"/>
        <v>2281.0545454545454</v>
      </c>
      <c r="O130" s="110">
        <f t="shared" si="30"/>
        <v>56.763636363636365</v>
      </c>
      <c r="P130" s="110">
        <f t="shared" si="30"/>
        <v>618.18181818181824</v>
      </c>
      <c r="Q130" s="110"/>
      <c r="R130" s="111"/>
    </row>
    <row r="131" spans="1:18" ht="41.25" customHeight="1" thickBot="1" x14ac:dyDescent="0.2">
      <c r="A131" s="460" t="s">
        <v>187</v>
      </c>
      <c r="B131" s="461"/>
      <c r="C131" s="462"/>
      <c r="D131" s="257">
        <f>D31</f>
        <v>495</v>
      </c>
      <c r="E131" s="231">
        <f>E31</f>
        <v>672</v>
      </c>
      <c r="F131" s="256">
        <f t="shared" si="29"/>
        <v>13064</v>
      </c>
      <c r="G131" s="113">
        <f t="shared" si="29"/>
        <v>2040</v>
      </c>
      <c r="H131" s="113">
        <f t="shared" si="29"/>
        <v>50826</v>
      </c>
      <c r="I131" s="114">
        <f t="shared" si="29"/>
        <v>196</v>
      </c>
      <c r="J131" s="113">
        <f t="shared" si="29"/>
        <v>11345</v>
      </c>
      <c r="K131" s="114">
        <f t="shared" si="29"/>
        <v>79</v>
      </c>
      <c r="L131" s="113">
        <f t="shared" si="30"/>
        <v>77275</v>
      </c>
      <c r="M131" s="113">
        <f t="shared" si="30"/>
        <v>275</v>
      </c>
      <c r="N131" s="114">
        <f t="shared" si="30"/>
        <v>69710</v>
      </c>
      <c r="O131" s="113">
        <f t="shared" si="30"/>
        <v>1592</v>
      </c>
      <c r="P131" s="113">
        <f t="shared" si="30"/>
        <v>18996</v>
      </c>
      <c r="Q131" s="113"/>
      <c r="R131" s="115"/>
    </row>
    <row r="132" spans="1:18" ht="41.25" customHeight="1" x14ac:dyDescent="0.15">
      <c r="A132" s="472" t="s">
        <v>203</v>
      </c>
      <c r="B132" s="473"/>
      <c r="C132" s="540"/>
      <c r="D132" s="142">
        <f xml:space="preserve"> D57</f>
        <v>333</v>
      </c>
      <c r="E132" s="143">
        <f xml:space="preserve"> E57</f>
        <v>459</v>
      </c>
      <c r="F132" s="109">
        <f t="shared" ref="F132:R132" si="31">F57</f>
        <v>14016</v>
      </c>
      <c r="G132" s="110">
        <f t="shared" si="31"/>
        <v>2463</v>
      </c>
      <c r="H132" s="110">
        <f t="shared" si="31"/>
        <v>37331</v>
      </c>
      <c r="I132" s="110">
        <f t="shared" si="31"/>
        <v>327</v>
      </c>
      <c r="J132" s="110">
        <f t="shared" si="31"/>
        <v>7306</v>
      </c>
      <c r="K132" s="110">
        <f t="shared" si="31"/>
        <v>121</v>
      </c>
      <c r="L132" s="110">
        <f t="shared" si="31"/>
        <v>61116</v>
      </c>
      <c r="M132" s="110">
        <f t="shared" si="31"/>
        <v>448</v>
      </c>
      <c r="N132" s="110">
        <f t="shared" si="31"/>
        <v>49622</v>
      </c>
      <c r="O132" s="110">
        <f t="shared" si="31"/>
        <v>639</v>
      </c>
      <c r="P132" s="110">
        <f t="shared" si="31"/>
        <v>15039</v>
      </c>
      <c r="Q132" s="110">
        <f t="shared" si="31"/>
        <v>64950</v>
      </c>
      <c r="R132" s="111">
        <f t="shared" si="31"/>
        <v>94.096997690531182</v>
      </c>
    </row>
    <row r="133" spans="1:18" ht="41.25" customHeight="1" x14ac:dyDescent="0.15">
      <c r="A133" s="474" t="s">
        <v>109</v>
      </c>
      <c r="B133" s="476"/>
      <c r="C133" s="539"/>
      <c r="D133" s="142"/>
      <c r="E133" s="143"/>
      <c r="F133" s="109">
        <f t="shared" ref="F133:K136" si="32">F58</f>
        <v>22.933438052228549</v>
      </c>
      <c r="G133" s="110">
        <f t="shared" si="32"/>
        <v>4.0300412330649911</v>
      </c>
      <c r="H133" s="110">
        <f t="shared" si="32"/>
        <v>61.082204332744297</v>
      </c>
      <c r="I133" s="110">
        <f t="shared" si="32"/>
        <v>0.53504810524248969</v>
      </c>
      <c r="J133" s="110">
        <f t="shared" si="32"/>
        <v>11.954316381962169</v>
      </c>
      <c r="K133" s="110">
        <f t="shared" si="32"/>
        <v>0.19798416126709864</v>
      </c>
      <c r="L133" s="110"/>
      <c r="M133" s="110"/>
      <c r="N133" s="110"/>
      <c r="O133" s="110"/>
      <c r="P133" s="110"/>
      <c r="Q133" s="110"/>
      <c r="R133" s="111"/>
    </row>
    <row r="134" spans="1:18" ht="41.25" customHeight="1" x14ac:dyDescent="0.15">
      <c r="A134" s="471" t="s">
        <v>69</v>
      </c>
      <c r="B134" s="470"/>
      <c r="C134" s="538"/>
      <c r="D134" s="142"/>
      <c r="E134" s="143"/>
      <c r="F134" s="109">
        <f t="shared" si="32"/>
        <v>934.4</v>
      </c>
      <c r="G134" s="110">
        <f t="shared" si="32"/>
        <v>164.2</v>
      </c>
      <c r="H134" s="110">
        <f t="shared" si="32"/>
        <v>2488.7333333333331</v>
      </c>
      <c r="I134" s="110">
        <f t="shared" si="32"/>
        <v>21.8</v>
      </c>
      <c r="J134" s="110">
        <f t="shared" si="32"/>
        <v>487.06666666666666</v>
      </c>
      <c r="K134" s="110">
        <f t="shared" si="32"/>
        <v>8.0666666666666664</v>
      </c>
      <c r="L134" s="110">
        <f t="shared" ref="L134:P136" si="33">L59</f>
        <v>4074.4</v>
      </c>
      <c r="M134" s="110">
        <f t="shared" si="33"/>
        <v>29.866666666666667</v>
      </c>
      <c r="N134" s="110">
        <f t="shared" si="33"/>
        <v>3308.1333333333332</v>
      </c>
      <c r="O134" s="110">
        <f t="shared" si="33"/>
        <v>42.6</v>
      </c>
      <c r="P134" s="110">
        <f t="shared" si="33"/>
        <v>1002.6</v>
      </c>
      <c r="Q134" s="110"/>
      <c r="R134" s="111"/>
    </row>
    <row r="135" spans="1:18" ht="41.25" customHeight="1" x14ac:dyDescent="0.15">
      <c r="A135" s="471" t="s">
        <v>70</v>
      </c>
      <c r="B135" s="470"/>
      <c r="C135" s="538"/>
      <c r="D135" s="142"/>
      <c r="E135" s="143"/>
      <c r="F135" s="109">
        <f t="shared" si="32"/>
        <v>757.62162162162167</v>
      </c>
      <c r="G135" s="110">
        <f t="shared" si="32"/>
        <v>133.13513513513513</v>
      </c>
      <c r="H135" s="110">
        <f t="shared" si="32"/>
        <v>2017.8918918918921</v>
      </c>
      <c r="I135" s="110">
        <f t="shared" si="32"/>
        <v>17.675675675675674</v>
      </c>
      <c r="J135" s="110">
        <f t="shared" si="32"/>
        <v>394.91891891891891</v>
      </c>
      <c r="K135" s="110">
        <f t="shared" si="32"/>
        <v>6.5405405405405412</v>
      </c>
      <c r="L135" s="110">
        <f t="shared" si="33"/>
        <v>3303.5675675675675</v>
      </c>
      <c r="M135" s="110">
        <f t="shared" si="33"/>
        <v>24.216216216216218</v>
      </c>
      <c r="N135" s="110">
        <f t="shared" si="33"/>
        <v>2682.2702702702704</v>
      </c>
      <c r="O135" s="110">
        <f t="shared" si="33"/>
        <v>34.54054054054054</v>
      </c>
      <c r="P135" s="110">
        <f t="shared" si="33"/>
        <v>812.91891891891896</v>
      </c>
      <c r="Q135" s="110"/>
      <c r="R135" s="111"/>
    </row>
    <row r="136" spans="1:18" ht="41.25" customHeight="1" thickBot="1" x14ac:dyDescent="0.2">
      <c r="A136" s="460" t="s">
        <v>187</v>
      </c>
      <c r="B136" s="461"/>
      <c r="C136" s="462"/>
      <c r="D136" s="257">
        <f>D61</f>
        <v>333</v>
      </c>
      <c r="E136" s="231">
        <f>E61</f>
        <v>465</v>
      </c>
      <c r="F136" s="256">
        <f t="shared" si="32"/>
        <v>16141</v>
      </c>
      <c r="G136" s="113">
        <f t="shared" si="32"/>
        <v>2792</v>
      </c>
      <c r="H136" s="113">
        <f t="shared" si="32"/>
        <v>38587</v>
      </c>
      <c r="I136" s="114">
        <f t="shared" si="32"/>
        <v>128</v>
      </c>
      <c r="J136" s="113">
        <f t="shared" si="32"/>
        <v>7430</v>
      </c>
      <c r="K136" s="114">
        <f t="shared" si="32"/>
        <v>52</v>
      </c>
      <c r="L136" s="113">
        <f t="shared" si="33"/>
        <v>64950</v>
      </c>
      <c r="M136" s="114">
        <f t="shared" si="33"/>
        <v>180</v>
      </c>
      <c r="N136" s="114">
        <f t="shared" si="33"/>
        <v>51320</v>
      </c>
      <c r="O136" s="113">
        <f t="shared" si="33"/>
        <v>730</v>
      </c>
      <c r="P136" s="113">
        <f t="shared" si="33"/>
        <v>17479</v>
      </c>
      <c r="Q136" s="113"/>
      <c r="R136" s="115"/>
    </row>
    <row r="137" spans="1:18" ht="41.25" customHeight="1" x14ac:dyDescent="0.15">
      <c r="A137" s="472" t="s">
        <v>276</v>
      </c>
      <c r="B137" s="473"/>
      <c r="C137" s="473"/>
      <c r="D137" s="142">
        <f xml:space="preserve"> D86</f>
        <v>306</v>
      </c>
      <c r="E137" s="143">
        <f xml:space="preserve"> E86</f>
        <v>450</v>
      </c>
      <c r="F137" s="109">
        <f t="shared" ref="F137:R137" si="34">F86</f>
        <v>11368</v>
      </c>
      <c r="G137" s="110">
        <f t="shared" si="34"/>
        <v>1485</v>
      </c>
      <c r="H137" s="110">
        <f t="shared" si="34"/>
        <v>34085</v>
      </c>
      <c r="I137" s="110">
        <f t="shared" si="34"/>
        <v>476</v>
      </c>
      <c r="J137" s="110">
        <f t="shared" si="34"/>
        <v>6157</v>
      </c>
      <c r="K137" s="110">
        <f t="shared" si="34"/>
        <v>315</v>
      </c>
      <c r="L137" s="110">
        <f t="shared" si="34"/>
        <v>53095</v>
      </c>
      <c r="M137" s="110">
        <f t="shared" si="34"/>
        <v>791</v>
      </c>
      <c r="N137" s="110">
        <f t="shared" si="34"/>
        <v>38765</v>
      </c>
      <c r="O137" s="110">
        <f t="shared" si="34"/>
        <v>862</v>
      </c>
      <c r="P137" s="110">
        <f t="shared" si="34"/>
        <v>12159</v>
      </c>
      <c r="Q137" s="110">
        <f t="shared" si="34"/>
        <v>57840</v>
      </c>
      <c r="R137" s="111">
        <f t="shared" si="34"/>
        <v>91.796334716459199</v>
      </c>
    </row>
    <row r="138" spans="1:18" ht="41.25" customHeight="1" x14ac:dyDescent="0.15">
      <c r="A138" s="474" t="s">
        <v>109</v>
      </c>
      <c r="B138" s="476"/>
      <c r="C138" s="539"/>
      <c r="D138" s="142"/>
      <c r="E138" s="143"/>
      <c r="F138" s="109">
        <f t="shared" ref="F138:K141" si="35">F87</f>
        <v>21.41067897165458</v>
      </c>
      <c r="G138" s="110">
        <f t="shared" si="35"/>
        <v>2.7968735285808459</v>
      </c>
      <c r="H138" s="110">
        <f t="shared" si="35"/>
        <v>64.196252001130048</v>
      </c>
      <c r="I138" s="110">
        <f t="shared" si="35"/>
        <v>0.89650626235992092</v>
      </c>
      <c r="J138" s="110">
        <f t="shared" si="35"/>
        <v>11.596195498634524</v>
      </c>
      <c r="K138" s="110">
        <f t="shared" si="35"/>
        <v>0.59327620303230055</v>
      </c>
      <c r="L138" s="110"/>
      <c r="M138" s="110"/>
      <c r="N138" s="110"/>
      <c r="O138" s="110"/>
      <c r="P138" s="110"/>
      <c r="Q138" s="110"/>
      <c r="R138" s="111"/>
    </row>
    <row r="139" spans="1:18" ht="41.25" customHeight="1" x14ac:dyDescent="0.15">
      <c r="A139" s="471" t="s">
        <v>69</v>
      </c>
      <c r="B139" s="470"/>
      <c r="C139" s="538"/>
      <c r="D139" s="142"/>
      <c r="E139" s="143"/>
      <c r="F139" s="109">
        <f t="shared" si="35"/>
        <v>757.86666666666667</v>
      </c>
      <c r="G139" s="110">
        <f t="shared" si="35"/>
        <v>99</v>
      </c>
      <c r="H139" s="110">
        <f t="shared" si="35"/>
        <v>2272.3333333333335</v>
      </c>
      <c r="I139" s="110">
        <f t="shared" si="35"/>
        <v>31.733333333333334</v>
      </c>
      <c r="J139" s="110">
        <f t="shared" si="35"/>
        <v>410.46666666666664</v>
      </c>
      <c r="K139" s="110">
        <f t="shared" si="35"/>
        <v>21</v>
      </c>
      <c r="L139" s="110">
        <f t="shared" ref="L139:P141" si="36">L88</f>
        <v>3539.6666666666665</v>
      </c>
      <c r="M139" s="110">
        <f t="shared" si="36"/>
        <v>52.733333333333334</v>
      </c>
      <c r="N139" s="110">
        <f t="shared" si="36"/>
        <v>2584.3333333333335</v>
      </c>
      <c r="O139" s="110">
        <f t="shared" si="36"/>
        <v>57.466666666666669</v>
      </c>
      <c r="P139" s="110">
        <f t="shared" si="36"/>
        <v>810.6</v>
      </c>
      <c r="Q139" s="110"/>
      <c r="R139" s="111"/>
    </row>
    <row r="140" spans="1:18" ht="41.25" customHeight="1" x14ac:dyDescent="0.15">
      <c r="A140" s="471" t="s">
        <v>70</v>
      </c>
      <c r="B140" s="470"/>
      <c r="C140" s="538"/>
      <c r="D140" s="142"/>
      <c r="E140" s="143"/>
      <c r="F140" s="109">
        <f t="shared" si="35"/>
        <v>668.70588235294122</v>
      </c>
      <c r="G140" s="110">
        <f t="shared" si="35"/>
        <v>87.35294117647058</v>
      </c>
      <c r="H140" s="110">
        <f t="shared" si="35"/>
        <v>2005</v>
      </c>
      <c r="I140" s="110">
        <f t="shared" si="35"/>
        <v>28</v>
      </c>
      <c r="J140" s="110">
        <f t="shared" si="35"/>
        <v>362.1764705882353</v>
      </c>
      <c r="K140" s="110">
        <f t="shared" si="35"/>
        <v>18.52941176470588</v>
      </c>
      <c r="L140" s="110">
        <f t="shared" si="36"/>
        <v>3123.2352941176473</v>
      </c>
      <c r="M140" s="110">
        <f t="shared" si="36"/>
        <v>46.529411764705884</v>
      </c>
      <c r="N140" s="110">
        <f t="shared" si="36"/>
        <v>2280.294117647059</v>
      </c>
      <c r="O140" s="110">
        <f t="shared" si="36"/>
        <v>50.705882352941181</v>
      </c>
      <c r="P140" s="110">
        <f t="shared" si="36"/>
        <v>715.23529411764707</v>
      </c>
      <c r="Q140" s="110"/>
      <c r="R140" s="111"/>
    </row>
    <row r="141" spans="1:18" ht="41.25" customHeight="1" thickBot="1" x14ac:dyDescent="0.2">
      <c r="A141" s="460" t="s">
        <v>187</v>
      </c>
      <c r="B141" s="461"/>
      <c r="C141" s="462"/>
      <c r="D141" s="257">
        <f>D90</f>
        <v>306</v>
      </c>
      <c r="E141" s="231">
        <f>E90</f>
        <v>459</v>
      </c>
      <c r="F141" s="256">
        <f t="shared" si="35"/>
        <v>12496</v>
      </c>
      <c r="G141" s="113">
        <f t="shared" si="35"/>
        <v>1607</v>
      </c>
      <c r="H141" s="113">
        <f t="shared" si="35"/>
        <v>37496</v>
      </c>
      <c r="I141" s="114">
        <f t="shared" si="35"/>
        <v>126</v>
      </c>
      <c r="J141" s="113">
        <f t="shared" si="35"/>
        <v>6241</v>
      </c>
      <c r="K141" s="114">
        <f t="shared" si="35"/>
        <v>65</v>
      </c>
      <c r="L141" s="113">
        <f t="shared" si="36"/>
        <v>57840</v>
      </c>
      <c r="M141" s="114">
        <f t="shared" si="36"/>
        <v>191</v>
      </c>
      <c r="N141" s="114">
        <f t="shared" si="36"/>
        <v>41935</v>
      </c>
      <c r="O141" s="113">
        <f t="shared" si="36"/>
        <v>1073</v>
      </c>
      <c r="P141" s="113">
        <f t="shared" si="36"/>
        <v>13367</v>
      </c>
      <c r="Q141" s="113"/>
      <c r="R141" s="115"/>
    </row>
    <row r="142" spans="1:18" ht="41.25" customHeight="1" x14ac:dyDescent="0.15">
      <c r="A142" s="472" t="s">
        <v>360</v>
      </c>
      <c r="B142" s="473"/>
      <c r="C142" s="540"/>
      <c r="D142" s="142">
        <f xml:space="preserve"> D117</f>
        <v>378</v>
      </c>
      <c r="E142" s="143">
        <f xml:space="preserve"> E117</f>
        <v>511</v>
      </c>
      <c r="F142" s="109">
        <f t="shared" ref="F142:R142" si="37">F117</f>
        <v>20719</v>
      </c>
      <c r="G142" s="110">
        <f t="shared" si="37"/>
        <v>1846</v>
      </c>
      <c r="H142" s="110">
        <f t="shared" si="37"/>
        <v>34060</v>
      </c>
      <c r="I142" s="110">
        <f t="shared" si="37"/>
        <v>39</v>
      </c>
      <c r="J142" s="110">
        <f t="shared" si="37"/>
        <v>4425</v>
      </c>
      <c r="K142" s="110">
        <f t="shared" si="37"/>
        <v>37</v>
      </c>
      <c r="L142" s="110">
        <f t="shared" si="37"/>
        <v>61050</v>
      </c>
      <c r="M142" s="110">
        <f t="shared" si="37"/>
        <v>76</v>
      </c>
      <c r="N142" s="110">
        <f t="shared" si="37"/>
        <v>43252</v>
      </c>
      <c r="O142" s="110">
        <f>O117</f>
        <v>515</v>
      </c>
      <c r="P142" s="110">
        <f>P117</f>
        <v>16825</v>
      </c>
      <c r="Q142" s="110">
        <f>Q117</f>
        <v>68646</v>
      </c>
      <c r="R142" s="111">
        <f t="shared" si="37"/>
        <v>88.934533694607111</v>
      </c>
    </row>
    <row r="143" spans="1:18" ht="41.25" customHeight="1" x14ac:dyDescent="0.15">
      <c r="A143" s="474" t="s">
        <v>109</v>
      </c>
      <c r="B143" s="475"/>
      <c r="C143" s="544"/>
      <c r="D143" s="142"/>
      <c r="E143" s="143"/>
      <c r="F143" s="109">
        <f t="shared" ref="F143:K146" si="38">F118</f>
        <v>33.937755937755938</v>
      </c>
      <c r="G143" s="110">
        <f t="shared" si="38"/>
        <v>3.0237510237510237</v>
      </c>
      <c r="H143" s="110">
        <f t="shared" si="38"/>
        <v>55.790335790335789</v>
      </c>
      <c r="I143" s="110">
        <f t="shared" si="38"/>
        <v>6.3882063882063883E-2</v>
      </c>
      <c r="J143" s="110">
        <f t="shared" si="38"/>
        <v>7.2481572481572485</v>
      </c>
      <c r="K143" s="110">
        <f t="shared" si="38"/>
        <v>6.0606060606060608E-2</v>
      </c>
      <c r="L143" s="110"/>
      <c r="M143" s="110"/>
      <c r="N143" s="110"/>
      <c r="O143" s="110"/>
      <c r="P143" s="110"/>
      <c r="Q143" s="110"/>
      <c r="R143" s="111"/>
    </row>
    <row r="144" spans="1:18" ht="41.25" customHeight="1" x14ac:dyDescent="0.15">
      <c r="A144" s="469" t="s">
        <v>69</v>
      </c>
      <c r="B144" s="470"/>
      <c r="C144" s="538"/>
      <c r="D144" s="142"/>
      <c r="E144" s="143"/>
      <c r="F144" s="109">
        <f t="shared" si="38"/>
        <v>1218.7647058823529</v>
      </c>
      <c r="G144" s="110">
        <f t="shared" si="38"/>
        <v>108.58823529411765</v>
      </c>
      <c r="H144" s="110">
        <f t="shared" si="38"/>
        <v>2003.5294117647059</v>
      </c>
      <c r="I144" s="110">
        <f t="shared" si="38"/>
        <v>2.2941176470588234</v>
      </c>
      <c r="J144" s="110">
        <f t="shared" si="38"/>
        <v>260.29411764705884</v>
      </c>
      <c r="K144" s="110">
        <f t="shared" si="38"/>
        <v>2.1764705882352939</v>
      </c>
      <c r="L144" s="110">
        <f t="shared" ref="L144:P146" si="39">L119</f>
        <v>3591.1764705882351</v>
      </c>
      <c r="M144" s="110">
        <f t="shared" si="39"/>
        <v>4.4705882352941178</v>
      </c>
      <c r="N144" s="110">
        <f t="shared" si="39"/>
        <v>2544.2352941176468</v>
      </c>
      <c r="O144" s="110">
        <f t="shared" si="39"/>
        <v>30.294117647058822</v>
      </c>
      <c r="P144" s="110">
        <f t="shared" si="39"/>
        <v>989.70588235294122</v>
      </c>
      <c r="Q144" s="110"/>
      <c r="R144" s="111"/>
    </row>
    <row r="145" spans="1:18" ht="41.25" customHeight="1" x14ac:dyDescent="0.15">
      <c r="A145" s="471" t="s">
        <v>70</v>
      </c>
      <c r="B145" s="470"/>
      <c r="C145" s="538"/>
      <c r="D145" s="142"/>
      <c r="E145" s="143"/>
      <c r="F145" s="109">
        <f t="shared" si="38"/>
        <v>986.61904761904759</v>
      </c>
      <c r="G145" s="110">
        <f t="shared" si="38"/>
        <v>87.904761904761912</v>
      </c>
      <c r="H145" s="110">
        <f t="shared" si="38"/>
        <v>1621.9047619047619</v>
      </c>
      <c r="I145" s="110">
        <f t="shared" si="38"/>
        <v>1.857142857142857</v>
      </c>
      <c r="J145" s="110">
        <f t="shared" si="38"/>
        <v>210.71428571428569</v>
      </c>
      <c r="K145" s="110">
        <f t="shared" si="38"/>
        <v>1.7619047619047619</v>
      </c>
      <c r="L145" s="110">
        <f t="shared" si="39"/>
        <v>2907.1428571428569</v>
      </c>
      <c r="M145" s="110">
        <f t="shared" si="39"/>
        <v>3.6190476190476186</v>
      </c>
      <c r="N145" s="110">
        <f t="shared" si="39"/>
        <v>2059.6190476190477</v>
      </c>
      <c r="O145" s="110">
        <f t="shared" si="39"/>
        <v>24.523809523809522</v>
      </c>
      <c r="P145" s="110">
        <f t="shared" si="39"/>
        <v>801.19047619047626</v>
      </c>
      <c r="Q145" s="110"/>
      <c r="R145" s="111"/>
    </row>
    <row r="146" spans="1:18" ht="41.25" customHeight="1" thickBot="1" x14ac:dyDescent="0.2">
      <c r="A146" s="460" t="s">
        <v>187</v>
      </c>
      <c r="B146" s="461"/>
      <c r="C146" s="462"/>
      <c r="D146" s="257">
        <f>D121</f>
        <v>378</v>
      </c>
      <c r="E146" s="231">
        <f>E121</f>
        <v>516</v>
      </c>
      <c r="F146" s="256">
        <f t="shared" si="38"/>
        <v>23260</v>
      </c>
      <c r="G146" s="113">
        <f t="shared" si="38"/>
        <v>2193</v>
      </c>
      <c r="H146" s="113">
        <f t="shared" si="38"/>
        <v>38428</v>
      </c>
      <c r="I146" s="114">
        <f t="shared" si="38"/>
        <v>52</v>
      </c>
      <c r="J146" s="113">
        <f t="shared" si="38"/>
        <v>4765</v>
      </c>
      <c r="K146" s="114">
        <f t="shared" si="38"/>
        <v>13</v>
      </c>
      <c r="L146" s="113">
        <f t="shared" si="39"/>
        <v>68646</v>
      </c>
      <c r="M146" s="114">
        <f t="shared" si="39"/>
        <v>65</v>
      </c>
      <c r="N146" s="114">
        <f t="shared" si="39"/>
        <v>47867</v>
      </c>
      <c r="O146" s="113">
        <f t="shared" si="39"/>
        <v>680</v>
      </c>
      <c r="P146" s="113">
        <f t="shared" si="39"/>
        <v>18635</v>
      </c>
      <c r="Q146" s="113"/>
      <c r="R146" s="115"/>
    </row>
    <row r="147" spans="1:18" ht="41.25" customHeight="1" x14ac:dyDescent="0.15">
      <c r="A147" s="463" t="s">
        <v>361</v>
      </c>
      <c r="B147" s="464"/>
      <c r="C147" s="464"/>
      <c r="D147" s="145">
        <f>D127+D132+D137+D142</f>
        <v>1512</v>
      </c>
      <c r="E147" s="146">
        <f>E127+E132+E137+E142</f>
        <v>2088</v>
      </c>
      <c r="F147" s="116">
        <f t="shared" ref="F147:Q147" si="40">F127+F132+F137+F142</f>
        <v>57484</v>
      </c>
      <c r="G147" s="117">
        <f t="shared" si="40"/>
        <v>7677</v>
      </c>
      <c r="H147" s="117">
        <f t="shared" si="40"/>
        <v>151994</v>
      </c>
      <c r="I147" s="294">
        <f t="shared" si="40"/>
        <v>1080</v>
      </c>
      <c r="J147" s="117">
        <f t="shared" si="40"/>
        <v>28321</v>
      </c>
      <c r="K147" s="117">
        <f t="shared" si="40"/>
        <v>557</v>
      </c>
      <c r="L147" s="117">
        <f t="shared" si="40"/>
        <v>245476</v>
      </c>
      <c r="M147" s="294">
        <f t="shared" si="40"/>
        <v>1637</v>
      </c>
      <c r="N147" s="117">
        <f t="shared" si="40"/>
        <v>194368</v>
      </c>
      <c r="O147" s="117">
        <f>O127+O132+O137+O142</f>
        <v>3577</v>
      </c>
      <c r="P147" s="117">
        <f>P127+P132+P137+P142</f>
        <v>61023</v>
      </c>
      <c r="Q147" s="164">
        <f t="shared" si="40"/>
        <v>268711</v>
      </c>
      <c r="R147" s="118">
        <f>L147/Q147*100</f>
        <v>91.353163807957245</v>
      </c>
    </row>
    <row r="148" spans="1:18" ht="41.25" customHeight="1" x14ac:dyDescent="0.15">
      <c r="A148" s="465" t="s">
        <v>51</v>
      </c>
      <c r="B148" s="466"/>
      <c r="C148" s="541"/>
      <c r="D148" s="97"/>
      <c r="E148" s="101"/>
      <c r="F148" s="116">
        <f t="shared" ref="F148:K148" si="41">F147/$L$147*100</f>
        <v>23.417360556632826</v>
      </c>
      <c r="G148" s="117">
        <f t="shared" si="41"/>
        <v>3.1273933093255555</v>
      </c>
      <c r="H148" s="117">
        <f t="shared" si="41"/>
        <v>61.91806938356499</v>
      </c>
      <c r="I148" s="117">
        <f t="shared" si="41"/>
        <v>0.43996154410207106</v>
      </c>
      <c r="J148" s="117">
        <f t="shared" si="41"/>
        <v>11.537176750476625</v>
      </c>
      <c r="K148" s="117">
        <f t="shared" si="41"/>
        <v>0.22690609265264222</v>
      </c>
      <c r="L148" s="117"/>
      <c r="M148" s="117"/>
      <c r="N148" s="117"/>
      <c r="O148" s="117"/>
      <c r="P148" s="117"/>
      <c r="Q148" s="117"/>
      <c r="R148" s="118"/>
    </row>
    <row r="149" spans="1:18" ht="41.25" customHeight="1" x14ac:dyDescent="0.15">
      <c r="A149" s="467" t="s">
        <v>69</v>
      </c>
      <c r="B149" s="468"/>
      <c r="C149" s="543"/>
      <c r="D149" s="97"/>
      <c r="E149" s="101"/>
      <c r="F149" s="116">
        <f>F147/69</f>
        <v>833.10144927536237</v>
      </c>
      <c r="G149" s="119">
        <f>G147/69</f>
        <v>111.26086956521739</v>
      </c>
      <c r="H149" s="119">
        <f t="shared" ref="H149:P149" si="42">H147/69</f>
        <v>2202.8115942028985</v>
      </c>
      <c r="I149" s="119">
        <f t="shared" si="42"/>
        <v>15.652173913043478</v>
      </c>
      <c r="J149" s="119">
        <f t="shared" si="42"/>
        <v>410.44927536231882</v>
      </c>
      <c r="K149" s="119">
        <f t="shared" si="42"/>
        <v>8.0724637681159415</v>
      </c>
      <c r="L149" s="119">
        <f t="shared" si="42"/>
        <v>3557.623188405797</v>
      </c>
      <c r="M149" s="119">
        <f t="shared" si="42"/>
        <v>23.724637681159422</v>
      </c>
      <c r="N149" s="119">
        <f t="shared" si="42"/>
        <v>2816.927536231884</v>
      </c>
      <c r="O149" s="119">
        <f t="shared" si="42"/>
        <v>51.840579710144929</v>
      </c>
      <c r="P149" s="119">
        <f t="shared" si="42"/>
        <v>884.39130434782612</v>
      </c>
      <c r="Q149" s="117"/>
      <c r="R149" s="120"/>
    </row>
    <row r="150" spans="1:18" ht="41.25" customHeight="1" x14ac:dyDescent="0.15">
      <c r="A150" s="467" t="s">
        <v>70</v>
      </c>
      <c r="B150" s="468"/>
      <c r="C150" s="543"/>
      <c r="D150" s="97"/>
      <c r="E150" s="101"/>
      <c r="F150" s="116">
        <f>F147/$D$147*18</f>
        <v>684.33333333333337</v>
      </c>
      <c r="G150" s="117">
        <f>G147/$D$147*18</f>
        <v>91.392857142857139</v>
      </c>
      <c r="H150" s="117">
        <f t="shared" ref="H150:P150" si="43">H147/$D$147*18</f>
        <v>1809.452380952381</v>
      </c>
      <c r="I150" s="117">
        <f t="shared" si="43"/>
        <v>12.857142857142858</v>
      </c>
      <c r="J150" s="117">
        <f>J147/$D$147*18</f>
        <v>337.15476190476187</v>
      </c>
      <c r="K150" s="117">
        <f t="shared" si="43"/>
        <v>6.6309523809523805</v>
      </c>
      <c r="L150" s="117">
        <f t="shared" si="43"/>
        <v>2922.333333333333</v>
      </c>
      <c r="M150" s="117">
        <f t="shared" si="43"/>
        <v>19.488095238095237</v>
      </c>
      <c r="N150" s="117">
        <f t="shared" si="43"/>
        <v>2313.9047619047619</v>
      </c>
      <c r="O150" s="117">
        <f t="shared" si="43"/>
        <v>42.583333333333336</v>
      </c>
      <c r="P150" s="117">
        <f t="shared" si="43"/>
        <v>726.46428571428567</v>
      </c>
      <c r="Q150" s="117"/>
      <c r="R150" s="120"/>
    </row>
    <row r="151" spans="1:18" ht="41.25" customHeight="1" thickBot="1" x14ac:dyDescent="0.2">
      <c r="A151" s="460" t="s">
        <v>187</v>
      </c>
      <c r="B151" s="461"/>
      <c r="C151" s="462"/>
      <c r="D151" s="380">
        <f t="shared" ref="D151:P151" si="44">D146+D141+D136+D131</f>
        <v>1512</v>
      </c>
      <c r="E151" s="381">
        <f t="shared" si="44"/>
        <v>2112</v>
      </c>
      <c r="F151" s="382">
        <f t="shared" si="44"/>
        <v>64961</v>
      </c>
      <c r="G151" s="365">
        <f t="shared" si="44"/>
        <v>8632</v>
      </c>
      <c r="H151" s="365">
        <f t="shared" si="44"/>
        <v>165337</v>
      </c>
      <c r="I151" s="365">
        <f t="shared" si="44"/>
        <v>502</v>
      </c>
      <c r="J151" s="365">
        <f t="shared" si="44"/>
        <v>29781</v>
      </c>
      <c r="K151" s="365">
        <f t="shared" si="44"/>
        <v>209</v>
      </c>
      <c r="L151" s="365">
        <f>L146+L141+L136+L131</f>
        <v>268711</v>
      </c>
      <c r="M151" s="365">
        <f t="shared" si="44"/>
        <v>711</v>
      </c>
      <c r="N151" s="365">
        <f t="shared" si="44"/>
        <v>210832</v>
      </c>
      <c r="O151" s="365">
        <f t="shared" si="44"/>
        <v>4075</v>
      </c>
      <c r="P151" s="365">
        <f t="shared" si="44"/>
        <v>68477</v>
      </c>
      <c r="Q151" s="121"/>
      <c r="R151" s="122"/>
    </row>
    <row r="152" spans="1:18" ht="43.5" customHeight="1" x14ac:dyDescent="0.15">
      <c r="A152" s="458"/>
      <c r="B152" s="459"/>
      <c r="C152" s="459"/>
      <c r="D152" s="459"/>
      <c r="E152" s="459"/>
      <c r="F152" s="459"/>
      <c r="G152" s="459"/>
      <c r="H152" s="459"/>
      <c r="I152" s="459"/>
      <c r="J152" s="459"/>
      <c r="K152" s="459"/>
      <c r="L152" s="459"/>
      <c r="M152" s="459"/>
      <c r="N152" s="459"/>
      <c r="O152" s="459"/>
      <c r="P152" s="459"/>
      <c r="Q152" s="459"/>
      <c r="R152" s="459"/>
    </row>
    <row r="153" spans="1:18" ht="18" customHeight="1" x14ac:dyDescent="0.15"/>
    <row r="154" spans="1:18" ht="18" customHeight="1" x14ac:dyDescent="0.15"/>
    <row r="155" spans="1:18" ht="18" customHeight="1" x14ac:dyDescent="0.15"/>
    <row r="156" spans="1:18" ht="18" customHeight="1" x14ac:dyDescent="0.15"/>
    <row r="157" spans="1:18" ht="18" customHeight="1" x14ac:dyDescent="0.15"/>
    <row r="158" spans="1:18" ht="18" customHeight="1" x14ac:dyDescent="0.15"/>
    <row r="159" spans="1:18" ht="18" customHeight="1" x14ac:dyDescent="0.15"/>
    <row r="160" spans="1:18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</sheetData>
  <mergeCells count="182">
    <mergeCell ref="A152:R152"/>
    <mergeCell ref="A25:C25"/>
    <mergeCell ref="A27:C27"/>
    <mergeCell ref="A63:Q63"/>
    <mergeCell ref="F34:R34"/>
    <mergeCell ref="A70:C70"/>
    <mergeCell ref="A69:C69"/>
    <mergeCell ref="D64:D66"/>
    <mergeCell ref="M65:M66"/>
    <mergeCell ref="A68:C68"/>
    <mergeCell ref="F65:G65"/>
    <mergeCell ref="H65:K65"/>
    <mergeCell ref="A89:C89"/>
    <mergeCell ref="A61:C61"/>
    <mergeCell ref="D93:D95"/>
    <mergeCell ref="M94:M95"/>
    <mergeCell ref="A85:C85"/>
    <mergeCell ref="A59:C59"/>
    <mergeCell ref="A74:C74"/>
    <mergeCell ref="A46:C46"/>
    <mergeCell ref="N35:N36"/>
    <mergeCell ref="H35:K35"/>
    <mergeCell ref="P35:P36"/>
    <mergeCell ref="O35:O36"/>
    <mergeCell ref="A7:C7"/>
    <mergeCell ref="A10:C10"/>
    <mergeCell ref="A8:C8"/>
    <mergeCell ref="A6:C6"/>
    <mergeCell ref="A21:C21"/>
    <mergeCell ref="A57:C57"/>
    <mergeCell ref="A54:C54"/>
    <mergeCell ref="A55:C55"/>
    <mergeCell ref="A56:C56"/>
    <mergeCell ref="A29:C29"/>
    <mergeCell ref="A43:C43"/>
    <mergeCell ref="A44:C44"/>
    <mergeCell ref="A50:C50"/>
    <mergeCell ref="A37:C37"/>
    <mergeCell ref="A49:C49"/>
    <mergeCell ref="A38:C38"/>
    <mergeCell ref="A53:C53"/>
    <mergeCell ref="A47:C47"/>
    <mergeCell ref="A39:C39"/>
    <mergeCell ref="A40:C40"/>
    <mergeCell ref="A19:C19"/>
    <mergeCell ref="A14:C14"/>
    <mergeCell ref="A11:C11"/>
    <mergeCell ref="A15:C15"/>
    <mergeCell ref="A1:Q1"/>
    <mergeCell ref="F3:G3"/>
    <mergeCell ref="E2:E4"/>
    <mergeCell ref="O3:O4"/>
    <mergeCell ref="H3:K3"/>
    <mergeCell ref="P3:P4"/>
    <mergeCell ref="N3:N4"/>
    <mergeCell ref="D2:D4"/>
    <mergeCell ref="A5:C5"/>
    <mergeCell ref="F2:R2"/>
    <mergeCell ref="M3:M4"/>
    <mergeCell ref="A17:C17"/>
    <mergeCell ref="A16:C16"/>
    <mergeCell ref="A9:C9"/>
    <mergeCell ref="A18:C18"/>
    <mergeCell ref="O65:O66"/>
    <mergeCell ref="P65:P66"/>
    <mergeCell ref="E64:E66"/>
    <mergeCell ref="A20:C20"/>
    <mergeCell ref="A12:C12"/>
    <mergeCell ref="A28:C28"/>
    <mergeCell ref="A30:C30"/>
    <mergeCell ref="A24:C24"/>
    <mergeCell ref="A23:C23"/>
    <mergeCell ref="A26:C26"/>
    <mergeCell ref="D34:D36"/>
    <mergeCell ref="A13:C13"/>
    <mergeCell ref="A22:C22"/>
    <mergeCell ref="A31:C31"/>
    <mergeCell ref="A32:R32"/>
    <mergeCell ref="A52:C52"/>
    <mergeCell ref="A41:C41"/>
    <mergeCell ref="A48:C48"/>
    <mergeCell ref="A33:Q33"/>
    <mergeCell ref="M35:M36"/>
    <mergeCell ref="E34:E36"/>
    <mergeCell ref="F35:G35"/>
    <mergeCell ref="A45:C45"/>
    <mergeCell ref="A51:C51"/>
    <mergeCell ref="A42:C42"/>
    <mergeCell ref="A58:C58"/>
    <mergeCell ref="A132:C132"/>
    <mergeCell ref="A60:C60"/>
    <mergeCell ref="H125:K125"/>
    <mergeCell ref="E124:E126"/>
    <mergeCell ref="A123:Q123"/>
    <mergeCell ref="A121:C121"/>
    <mergeCell ref="F124:R124"/>
    <mergeCell ref="D124:D126"/>
    <mergeCell ref="O125:O126"/>
    <mergeCell ref="P125:P126"/>
    <mergeCell ref="N125:N126"/>
    <mergeCell ref="M125:M126"/>
    <mergeCell ref="F125:G125"/>
    <mergeCell ref="A82:C82"/>
    <mergeCell ref="A88:C88"/>
    <mergeCell ref="A84:C84"/>
    <mergeCell ref="A67:C67"/>
    <mergeCell ref="A62:R62"/>
    <mergeCell ref="F64:R64"/>
    <mergeCell ref="N65:N66"/>
    <mergeCell ref="A75:C75"/>
    <mergeCell ref="A150:C150"/>
    <mergeCell ref="A138:C138"/>
    <mergeCell ref="A139:C139"/>
    <mergeCell ref="A144:C144"/>
    <mergeCell ref="A145:C145"/>
    <mergeCell ref="A142:C142"/>
    <mergeCell ref="A143:C143"/>
    <mergeCell ref="A102:C102"/>
    <mergeCell ref="A112:C112"/>
    <mergeCell ref="A96:C96"/>
    <mergeCell ref="A92:Q92"/>
    <mergeCell ref="P94:P95"/>
    <mergeCell ref="O94:O95"/>
    <mergeCell ref="E93:E95"/>
    <mergeCell ref="N94:N95"/>
    <mergeCell ref="A122:R122"/>
    <mergeCell ref="A77:C77"/>
    <mergeCell ref="H94:K94"/>
    <mergeCell ref="A107:C107"/>
    <mergeCell ref="A109:C109"/>
    <mergeCell ref="A110:C110"/>
    <mergeCell ref="A108:C108"/>
    <mergeCell ref="A134:C134"/>
    <mergeCell ref="A127:C127"/>
    <mergeCell ref="A128:C128"/>
    <mergeCell ref="A129:C129"/>
    <mergeCell ref="A130:C130"/>
    <mergeCell ref="A131:C131"/>
    <mergeCell ref="A111:C111"/>
    <mergeCell ref="A116:C116"/>
    <mergeCell ref="A117:C117"/>
    <mergeCell ref="A114:C114"/>
    <mergeCell ref="A119:C119"/>
    <mergeCell ref="A120:C120"/>
    <mergeCell ref="A118:C118"/>
    <mergeCell ref="A115:C115"/>
    <mergeCell ref="A135:C135"/>
    <mergeCell ref="A136:C136"/>
    <mergeCell ref="A151:C151"/>
    <mergeCell ref="A149:C149"/>
    <mergeCell ref="A137:C137"/>
    <mergeCell ref="A140:C140"/>
    <mergeCell ref="A141:C141"/>
    <mergeCell ref="A133:C133"/>
    <mergeCell ref="A113:C113"/>
    <mergeCell ref="A147:C147"/>
    <mergeCell ref="A148:C148"/>
    <mergeCell ref="A146:C146"/>
    <mergeCell ref="A73:C73"/>
    <mergeCell ref="A106:C106"/>
    <mergeCell ref="A80:C80"/>
    <mergeCell ref="A78:C78"/>
    <mergeCell ref="A91:R91"/>
    <mergeCell ref="A81:C81"/>
    <mergeCell ref="A76:C76"/>
    <mergeCell ref="A79:C79"/>
    <mergeCell ref="A71:C71"/>
    <mergeCell ref="A97:C97"/>
    <mergeCell ref="A99:C99"/>
    <mergeCell ref="A100:C100"/>
    <mergeCell ref="A104:C104"/>
    <mergeCell ref="A105:C105"/>
    <mergeCell ref="A101:C101"/>
    <mergeCell ref="A103:C103"/>
    <mergeCell ref="A98:C98"/>
    <mergeCell ref="F93:R93"/>
    <mergeCell ref="A83:C83"/>
    <mergeCell ref="A86:C86"/>
    <mergeCell ref="F94:G94"/>
    <mergeCell ref="A90:C90"/>
    <mergeCell ref="A87:C87"/>
    <mergeCell ref="A72:C72"/>
  </mergeCells>
  <phoneticPr fontId="4"/>
  <printOptions gridLinesSet="0"/>
  <pageMargins left="0.19685039370078741" right="0.19685039370078741" top="0.23622047244094491" bottom="0.27559055118110237" header="0.19685039370078741" footer="0.19685039370078741"/>
  <pageSetup paperSize="9" scale="69" pageOrder="overThenDown" orientation="portrait" r:id="rId1"/>
  <headerFooter alignWithMargins="0"/>
  <rowBreaks count="4" manualBreakCount="4">
    <brk id="32" max="17" man="1"/>
    <brk id="62" max="17" man="1"/>
    <brk id="91" max="17" man="1"/>
    <brk id="122" max="1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8" tint="0.59999389629810485"/>
  </sheetPr>
  <dimension ref="A1:S164"/>
  <sheetViews>
    <sheetView view="pageBreakPreview" topLeftCell="A137" zoomScale="86" zoomScaleNormal="75" zoomScaleSheetLayoutView="86" workbookViewId="0">
      <selection activeCell="P104" sqref="P104"/>
    </sheetView>
  </sheetViews>
  <sheetFormatPr defaultRowHeight="16.5" customHeight="1" x14ac:dyDescent="0.15"/>
  <cols>
    <col min="1" max="2" width="8.375" style="1" customWidth="1"/>
    <col min="3" max="3" width="9.25" style="1" customWidth="1"/>
    <col min="4" max="5" width="4.5" style="3" customWidth="1"/>
    <col min="6" max="6" width="9" style="1"/>
    <col min="7" max="7" width="8.875" style="1" customWidth="1"/>
    <col min="8" max="8" width="9.875" style="1" customWidth="1"/>
    <col min="9" max="9" width="5.875" style="1" customWidth="1"/>
    <col min="10" max="10" width="9" style="1" customWidth="1"/>
    <col min="11" max="11" width="5.875" style="1" customWidth="1"/>
    <col min="12" max="12" width="10.125" style="1" customWidth="1"/>
    <col min="13" max="13" width="6.25" style="1" customWidth="1"/>
    <col min="14" max="14" width="10.5" style="1" customWidth="1"/>
    <col min="15" max="15" width="7.625" style="1" customWidth="1"/>
    <col min="16" max="16" width="9.375" style="1" customWidth="1"/>
    <col min="17" max="17" width="9.75" style="1" customWidth="1"/>
    <col min="18" max="18" width="7.5" style="2" customWidth="1"/>
    <col min="19" max="16384" width="9" style="1"/>
  </cols>
  <sheetData>
    <row r="1" spans="1:18" ht="34.5" customHeight="1" x14ac:dyDescent="0.15">
      <c r="A1" s="505" t="s">
        <v>326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74" t="s">
        <v>77</v>
      </c>
    </row>
    <row r="2" spans="1:18" ht="36" customHeight="1" x14ac:dyDescent="0.15">
      <c r="A2" s="17"/>
      <c r="B2" s="12"/>
      <c r="C2" s="50" t="s">
        <v>50</v>
      </c>
      <c r="D2" s="564" t="s">
        <v>82</v>
      </c>
      <c r="E2" s="564" t="s">
        <v>53</v>
      </c>
      <c r="F2" s="512" t="s">
        <v>104</v>
      </c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4"/>
    </row>
    <row r="3" spans="1:18" ht="36" customHeight="1" x14ac:dyDescent="0.15">
      <c r="A3" s="18"/>
      <c r="B3" s="13"/>
      <c r="C3" s="51"/>
      <c r="D3" s="565"/>
      <c r="E3" s="565"/>
      <c r="F3" s="502" t="s">
        <v>0</v>
      </c>
      <c r="G3" s="481"/>
      <c r="H3" s="502" t="s">
        <v>1</v>
      </c>
      <c r="I3" s="503"/>
      <c r="J3" s="503"/>
      <c r="K3" s="481"/>
      <c r="L3" s="37"/>
      <c r="M3" s="510" t="s">
        <v>164</v>
      </c>
      <c r="N3" s="485" t="s">
        <v>170</v>
      </c>
      <c r="O3" s="485" t="s">
        <v>148</v>
      </c>
      <c r="P3" s="485" t="s">
        <v>150</v>
      </c>
      <c r="Q3" s="8"/>
      <c r="R3" s="39"/>
    </row>
    <row r="4" spans="1:18" ht="36" customHeight="1" x14ac:dyDescent="0.15">
      <c r="A4" s="26" t="s">
        <v>56</v>
      </c>
      <c r="B4" s="14"/>
      <c r="C4" s="52"/>
      <c r="D4" s="566"/>
      <c r="E4" s="566"/>
      <c r="F4" s="38" t="s">
        <v>2</v>
      </c>
      <c r="G4" s="38" t="s">
        <v>3</v>
      </c>
      <c r="H4" s="38" t="s">
        <v>2</v>
      </c>
      <c r="I4" s="151" t="s">
        <v>164</v>
      </c>
      <c r="J4" s="38" t="s">
        <v>3</v>
      </c>
      <c r="K4" s="151" t="s">
        <v>164</v>
      </c>
      <c r="L4" s="62" t="s">
        <v>4</v>
      </c>
      <c r="M4" s="511"/>
      <c r="N4" s="515"/>
      <c r="O4" s="515"/>
      <c r="P4" s="515"/>
      <c r="Q4" s="15" t="s">
        <v>5</v>
      </c>
      <c r="R4" s="28" t="s">
        <v>6</v>
      </c>
    </row>
    <row r="5" spans="1:18" ht="34.5" customHeight="1" x14ac:dyDescent="0.15">
      <c r="A5" s="455" t="s">
        <v>48</v>
      </c>
      <c r="B5" s="456"/>
      <c r="C5" s="457"/>
      <c r="D5" s="136">
        <v>18</v>
      </c>
      <c r="E5" s="136">
        <v>29</v>
      </c>
      <c r="F5" s="123">
        <v>932</v>
      </c>
      <c r="G5" s="123">
        <v>154</v>
      </c>
      <c r="H5" s="123">
        <v>1260</v>
      </c>
      <c r="I5" s="123">
        <v>3</v>
      </c>
      <c r="J5" s="123">
        <v>317</v>
      </c>
      <c r="K5" s="123">
        <v>1</v>
      </c>
      <c r="L5" s="110">
        <f>SUM(F5+G5+H5+J5)</f>
        <v>2663</v>
      </c>
      <c r="M5" s="124">
        <f>SUM(I5+K5)</f>
        <v>4</v>
      </c>
      <c r="N5" s="124">
        <v>2638</v>
      </c>
      <c r="O5" s="123">
        <v>25</v>
      </c>
      <c r="P5" s="123">
        <v>810</v>
      </c>
      <c r="Q5" s="123">
        <v>3134</v>
      </c>
      <c r="R5" s="125">
        <f t="shared" ref="R5:R26" si="0">L5/Q5*100</f>
        <v>84.971282705807269</v>
      </c>
    </row>
    <row r="6" spans="1:18" ht="34.5" customHeight="1" x14ac:dyDescent="0.15">
      <c r="A6" s="455" t="s">
        <v>7</v>
      </c>
      <c r="B6" s="479"/>
      <c r="C6" s="528"/>
      <c r="D6" s="136">
        <v>18</v>
      </c>
      <c r="E6" s="136">
        <v>31</v>
      </c>
      <c r="F6" s="123">
        <v>363</v>
      </c>
      <c r="G6" s="123">
        <v>91</v>
      </c>
      <c r="H6" s="123">
        <v>1587</v>
      </c>
      <c r="I6" s="123">
        <v>9</v>
      </c>
      <c r="J6" s="123">
        <v>602</v>
      </c>
      <c r="K6" s="123">
        <v>5</v>
      </c>
      <c r="L6" s="110">
        <f>SUM(F6+G6+H6+J6)</f>
        <v>2643</v>
      </c>
      <c r="M6" s="124">
        <f t="shared" ref="M6:M26" si="1">SUM(I6+K6)</f>
        <v>14</v>
      </c>
      <c r="N6" s="124">
        <v>2376</v>
      </c>
      <c r="O6" s="123">
        <v>267</v>
      </c>
      <c r="P6" s="123">
        <v>911</v>
      </c>
      <c r="Q6" s="123">
        <v>2606</v>
      </c>
      <c r="R6" s="125">
        <f t="shared" si="0"/>
        <v>101.41980046047583</v>
      </c>
    </row>
    <row r="7" spans="1:18" ht="34.5" customHeight="1" x14ac:dyDescent="0.15">
      <c r="A7" s="455" t="s">
        <v>8</v>
      </c>
      <c r="B7" s="456"/>
      <c r="C7" s="457"/>
      <c r="D7" s="136">
        <v>27</v>
      </c>
      <c r="E7" s="136">
        <v>27</v>
      </c>
      <c r="F7" s="123">
        <v>635</v>
      </c>
      <c r="G7" s="123">
        <v>105</v>
      </c>
      <c r="H7" s="123">
        <v>2504</v>
      </c>
      <c r="I7" s="123">
        <v>12</v>
      </c>
      <c r="J7" s="123">
        <v>447</v>
      </c>
      <c r="K7" s="123">
        <v>3</v>
      </c>
      <c r="L7" s="110">
        <f t="shared" ref="L7:L26" si="2">SUM(F7+G7+H7+J7)</f>
        <v>3691</v>
      </c>
      <c r="M7" s="124">
        <f t="shared" si="1"/>
        <v>15</v>
      </c>
      <c r="N7" s="124">
        <v>2962</v>
      </c>
      <c r="O7" s="123">
        <v>4</v>
      </c>
      <c r="P7" s="123">
        <v>773</v>
      </c>
      <c r="Q7" s="123">
        <v>4350</v>
      </c>
      <c r="R7" s="125">
        <f t="shared" si="0"/>
        <v>84.850574712643677</v>
      </c>
    </row>
    <row r="8" spans="1:18" ht="34.5" customHeight="1" x14ac:dyDescent="0.15">
      <c r="A8" s="504" t="s">
        <v>116</v>
      </c>
      <c r="B8" s="456"/>
      <c r="C8" s="457"/>
      <c r="D8" s="136">
        <v>18</v>
      </c>
      <c r="E8" s="136">
        <v>30</v>
      </c>
      <c r="F8" s="123">
        <v>275</v>
      </c>
      <c r="G8" s="123">
        <v>24</v>
      </c>
      <c r="H8" s="123">
        <v>293</v>
      </c>
      <c r="I8" s="123">
        <v>12</v>
      </c>
      <c r="J8" s="123">
        <v>96</v>
      </c>
      <c r="K8" s="123">
        <v>0</v>
      </c>
      <c r="L8" s="110">
        <f t="shared" si="2"/>
        <v>688</v>
      </c>
      <c r="M8" s="124">
        <f t="shared" si="1"/>
        <v>12</v>
      </c>
      <c r="N8" s="124">
        <v>596</v>
      </c>
      <c r="O8" s="123">
        <v>92</v>
      </c>
      <c r="P8" s="123">
        <v>260</v>
      </c>
      <c r="Q8" s="123">
        <v>853</v>
      </c>
      <c r="R8" s="125">
        <f t="shared" si="0"/>
        <v>80.656506447831191</v>
      </c>
    </row>
    <row r="9" spans="1:18" ht="34.5" customHeight="1" x14ac:dyDescent="0.15">
      <c r="A9" s="455" t="s">
        <v>139</v>
      </c>
      <c r="B9" s="456"/>
      <c r="C9" s="457"/>
      <c r="D9" s="136">
        <v>27</v>
      </c>
      <c r="E9" s="136">
        <v>28</v>
      </c>
      <c r="F9" s="123">
        <v>844</v>
      </c>
      <c r="G9" s="123">
        <v>98</v>
      </c>
      <c r="H9" s="123">
        <v>2840</v>
      </c>
      <c r="I9" s="123">
        <v>4</v>
      </c>
      <c r="J9" s="123">
        <v>601</v>
      </c>
      <c r="K9" s="123">
        <v>6</v>
      </c>
      <c r="L9" s="110">
        <f t="shared" si="2"/>
        <v>4383</v>
      </c>
      <c r="M9" s="124">
        <f t="shared" si="1"/>
        <v>10</v>
      </c>
      <c r="N9" s="124">
        <v>4255</v>
      </c>
      <c r="O9" s="123">
        <v>128</v>
      </c>
      <c r="P9" s="123">
        <v>838</v>
      </c>
      <c r="Q9" s="123">
        <v>4972</v>
      </c>
      <c r="R9" s="125">
        <f t="shared" si="0"/>
        <v>88.153660498793244</v>
      </c>
    </row>
    <row r="10" spans="1:18" ht="34.5" customHeight="1" x14ac:dyDescent="0.15">
      <c r="A10" s="455" t="s">
        <v>200</v>
      </c>
      <c r="B10" s="456"/>
      <c r="C10" s="457"/>
      <c r="D10" s="136">
        <v>18</v>
      </c>
      <c r="E10" s="136">
        <v>27</v>
      </c>
      <c r="F10" s="123">
        <v>258</v>
      </c>
      <c r="G10" s="123">
        <v>20</v>
      </c>
      <c r="H10" s="123">
        <v>1563</v>
      </c>
      <c r="I10" s="123">
        <v>40</v>
      </c>
      <c r="J10" s="123">
        <v>300</v>
      </c>
      <c r="K10" s="123">
        <v>28</v>
      </c>
      <c r="L10" s="110">
        <f>SUM(F10+G10+H10+J10)</f>
        <v>2141</v>
      </c>
      <c r="M10" s="124">
        <f>SUM(I10+K10)</f>
        <v>68</v>
      </c>
      <c r="N10" s="124">
        <v>2141</v>
      </c>
      <c r="O10" s="123">
        <v>0</v>
      </c>
      <c r="P10" s="123">
        <v>400</v>
      </c>
      <c r="Q10" s="123">
        <v>2351</v>
      </c>
      <c r="R10" s="125">
        <f>L10/Q10*100</f>
        <v>91.067630795406203</v>
      </c>
    </row>
    <row r="11" spans="1:18" ht="34.5" customHeight="1" x14ac:dyDescent="0.15">
      <c r="A11" s="455" t="s">
        <v>9</v>
      </c>
      <c r="B11" s="456"/>
      <c r="C11" s="457"/>
      <c r="D11" s="136">
        <v>18</v>
      </c>
      <c r="E11" s="136">
        <v>29</v>
      </c>
      <c r="F11" s="123">
        <v>242</v>
      </c>
      <c r="G11" s="123">
        <v>62</v>
      </c>
      <c r="H11" s="123">
        <v>2223</v>
      </c>
      <c r="I11" s="123">
        <v>0</v>
      </c>
      <c r="J11" s="123">
        <v>635</v>
      </c>
      <c r="K11" s="123">
        <v>0</v>
      </c>
      <c r="L11" s="110">
        <f t="shared" si="2"/>
        <v>3162</v>
      </c>
      <c r="M11" s="124">
        <f t="shared" si="1"/>
        <v>0</v>
      </c>
      <c r="N11" s="124">
        <v>3162</v>
      </c>
      <c r="O11" s="123">
        <v>0</v>
      </c>
      <c r="P11" s="123">
        <v>704</v>
      </c>
      <c r="Q11" s="123">
        <v>3114</v>
      </c>
      <c r="R11" s="125">
        <f t="shared" si="0"/>
        <v>101.54142581888246</v>
      </c>
    </row>
    <row r="12" spans="1:18" ht="34.5" customHeight="1" x14ac:dyDescent="0.15">
      <c r="A12" s="455" t="s">
        <v>10</v>
      </c>
      <c r="B12" s="456"/>
      <c r="C12" s="457"/>
      <c r="D12" s="136">
        <v>36</v>
      </c>
      <c r="E12" s="136">
        <v>24</v>
      </c>
      <c r="F12" s="123">
        <v>593</v>
      </c>
      <c r="G12" s="123">
        <v>93</v>
      </c>
      <c r="H12" s="123">
        <v>461</v>
      </c>
      <c r="I12" s="123">
        <v>0</v>
      </c>
      <c r="J12" s="123">
        <v>127</v>
      </c>
      <c r="K12" s="123">
        <v>0</v>
      </c>
      <c r="L12" s="110">
        <f t="shared" si="2"/>
        <v>1274</v>
      </c>
      <c r="M12" s="124">
        <f t="shared" si="1"/>
        <v>0</v>
      </c>
      <c r="N12" s="124">
        <v>1274</v>
      </c>
      <c r="O12" s="123">
        <v>0</v>
      </c>
      <c r="P12" s="123">
        <v>295</v>
      </c>
      <c r="Q12" s="123">
        <v>1508</v>
      </c>
      <c r="R12" s="125">
        <f t="shared" si="0"/>
        <v>84.482758620689651</v>
      </c>
    </row>
    <row r="13" spans="1:18" ht="34.5" customHeight="1" x14ac:dyDescent="0.15">
      <c r="A13" s="455" t="s">
        <v>11</v>
      </c>
      <c r="B13" s="456"/>
      <c r="C13" s="457"/>
      <c r="D13" s="136">
        <v>36</v>
      </c>
      <c r="E13" s="136">
        <v>31</v>
      </c>
      <c r="F13" s="123">
        <v>0</v>
      </c>
      <c r="G13" s="123">
        <v>0</v>
      </c>
      <c r="H13" s="123">
        <v>2341</v>
      </c>
      <c r="I13" s="123">
        <v>39</v>
      </c>
      <c r="J13" s="123">
        <v>619</v>
      </c>
      <c r="K13" s="123">
        <v>18</v>
      </c>
      <c r="L13" s="110">
        <f t="shared" si="2"/>
        <v>2960</v>
      </c>
      <c r="M13" s="124">
        <f t="shared" si="1"/>
        <v>57</v>
      </c>
      <c r="N13" s="124">
        <v>1470</v>
      </c>
      <c r="O13" s="123">
        <v>113</v>
      </c>
      <c r="P13" s="123">
        <v>239</v>
      </c>
      <c r="Q13" s="123">
        <v>3696</v>
      </c>
      <c r="R13" s="125">
        <f t="shared" si="0"/>
        <v>80.086580086580085</v>
      </c>
    </row>
    <row r="14" spans="1:18" ht="34.5" customHeight="1" x14ac:dyDescent="0.15">
      <c r="A14" s="455" t="s">
        <v>87</v>
      </c>
      <c r="B14" s="456"/>
      <c r="C14" s="457"/>
      <c r="D14" s="136">
        <v>36</v>
      </c>
      <c r="E14" s="136">
        <v>28</v>
      </c>
      <c r="F14" s="123">
        <v>1544</v>
      </c>
      <c r="G14" s="123">
        <v>155</v>
      </c>
      <c r="H14" s="123">
        <v>2829</v>
      </c>
      <c r="I14" s="123">
        <v>15</v>
      </c>
      <c r="J14" s="123">
        <v>553</v>
      </c>
      <c r="K14" s="123">
        <v>1</v>
      </c>
      <c r="L14" s="110">
        <f t="shared" si="2"/>
        <v>5081</v>
      </c>
      <c r="M14" s="124">
        <f t="shared" si="1"/>
        <v>16</v>
      </c>
      <c r="N14" s="124">
        <v>4966</v>
      </c>
      <c r="O14" s="123">
        <v>54</v>
      </c>
      <c r="P14" s="123">
        <v>1297</v>
      </c>
      <c r="Q14" s="123">
        <v>5577</v>
      </c>
      <c r="R14" s="125">
        <f t="shared" si="0"/>
        <v>91.10632956786803</v>
      </c>
    </row>
    <row r="15" spans="1:18" ht="34.5" customHeight="1" x14ac:dyDescent="0.15">
      <c r="A15" s="504" t="s">
        <v>57</v>
      </c>
      <c r="B15" s="456"/>
      <c r="C15" s="457"/>
      <c r="D15" s="136">
        <v>18</v>
      </c>
      <c r="E15" s="136">
        <v>30</v>
      </c>
      <c r="F15" s="123">
        <v>200</v>
      </c>
      <c r="G15" s="123">
        <v>32</v>
      </c>
      <c r="H15" s="123">
        <v>2107</v>
      </c>
      <c r="I15" s="123">
        <v>0</v>
      </c>
      <c r="J15" s="123">
        <v>547</v>
      </c>
      <c r="K15" s="123">
        <v>0</v>
      </c>
      <c r="L15" s="110">
        <f t="shared" si="2"/>
        <v>2886</v>
      </c>
      <c r="M15" s="124">
        <f t="shared" si="1"/>
        <v>0</v>
      </c>
      <c r="N15" s="124">
        <v>2833</v>
      </c>
      <c r="O15" s="123">
        <v>2</v>
      </c>
      <c r="P15" s="123">
        <v>470</v>
      </c>
      <c r="Q15" s="123">
        <v>3081</v>
      </c>
      <c r="R15" s="125">
        <f t="shared" si="0"/>
        <v>93.670886075949369</v>
      </c>
    </row>
    <row r="16" spans="1:18" ht="34.5" customHeight="1" x14ac:dyDescent="0.15">
      <c r="A16" s="504" t="s">
        <v>58</v>
      </c>
      <c r="B16" s="456"/>
      <c r="C16" s="457"/>
      <c r="D16" s="136">
        <v>18</v>
      </c>
      <c r="E16" s="136">
        <v>25</v>
      </c>
      <c r="F16" s="123">
        <v>150</v>
      </c>
      <c r="G16" s="123">
        <v>33</v>
      </c>
      <c r="H16" s="123">
        <v>528</v>
      </c>
      <c r="I16" s="123">
        <v>5</v>
      </c>
      <c r="J16" s="123">
        <v>102</v>
      </c>
      <c r="K16" s="123">
        <v>0</v>
      </c>
      <c r="L16" s="110">
        <f t="shared" si="2"/>
        <v>813</v>
      </c>
      <c r="M16" s="124">
        <f t="shared" si="1"/>
        <v>5</v>
      </c>
      <c r="N16" s="124">
        <v>0</v>
      </c>
      <c r="O16" s="123">
        <v>0</v>
      </c>
      <c r="P16" s="123">
        <v>119</v>
      </c>
      <c r="Q16" s="123">
        <v>857</v>
      </c>
      <c r="R16" s="125">
        <f t="shared" si="0"/>
        <v>94.865810968494742</v>
      </c>
    </row>
    <row r="17" spans="1:18" ht="34.5" customHeight="1" x14ac:dyDescent="0.15">
      <c r="A17" s="504" t="s">
        <v>86</v>
      </c>
      <c r="B17" s="456"/>
      <c r="C17" s="457"/>
      <c r="D17" s="136">
        <v>18</v>
      </c>
      <c r="E17" s="136">
        <v>28</v>
      </c>
      <c r="F17" s="123">
        <v>24</v>
      </c>
      <c r="G17" s="123">
        <v>7</v>
      </c>
      <c r="H17" s="123">
        <v>1767</v>
      </c>
      <c r="I17" s="123">
        <v>5</v>
      </c>
      <c r="J17" s="123">
        <v>531</v>
      </c>
      <c r="K17" s="123">
        <v>3</v>
      </c>
      <c r="L17" s="110">
        <f t="shared" si="2"/>
        <v>2329</v>
      </c>
      <c r="M17" s="124">
        <f t="shared" si="1"/>
        <v>8</v>
      </c>
      <c r="N17" s="124">
        <v>2246</v>
      </c>
      <c r="O17" s="123">
        <v>73</v>
      </c>
      <c r="P17" s="123">
        <v>678</v>
      </c>
      <c r="Q17" s="123">
        <v>2627</v>
      </c>
      <c r="R17" s="125">
        <f>L17/Q17*100</f>
        <v>88.65626189569852</v>
      </c>
    </row>
    <row r="18" spans="1:18" ht="34.5" customHeight="1" x14ac:dyDescent="0.15">
      <c r="A18" s="455" t="s">
        <v>140</v>
      </c>
      <c r="B18" s="456"/>
      <c r="C18" s="457"/>
      <c r="D18" s="136">
        <v>18</v>
      </c>
      <c r="E18" s="136">
        <v>31</v>
      </c>
      <c r="F18" s="123">
        <v>359</v>
      </c>
      <c r="G18" s="123">
        <v>97</v>
      </c>
      <c r="H18" s="123">
        <v>775</v>
      </c>
      <c r="I18" s="123">
        <v>13</v>
      </c>
      <c r="J18" s="123">
        <v>306</v>
      </c>
      <c r="K18" s="123">
        <v>1</v>
      </c>
      <c r="L18" s="110">
        <f t="shared" si="2"/>
        <v>1537</v>
      </c>
      <c r="M18" s="124">
        <f t="shared" si="1"/>
        <v>14</v>
      </c>
      <c r="N18" s="124">
        <v>1397</v>
      </c>
      <c r="O18" s="123">
        <v>112</v>
      </c>
      <c r="P18" s="123">
        <v>239</v>
      </c>
      <c r="Q18" s="123">
        <v>2040</v>
      </c>
      <c r="R18" s="125">
        <f t="shared" si="0"/>
        <v>75.343137254901961</v>
      </c>
    </row>
    <row r="19" spans="1:18" ht="34.5" customHeight="1" x14ac:dyDescent="0.15">
      <c r="A19" s="455" t="s">
        <v>12</v>
      </c>
      <c r="B19" s="456"/>
      <c r="C19" s="457"/>
      <c r="D19" s="136">
        <v>18</v>
      </c>
      <c r="E19" s="136">
        <v>29</v>
      </c>
      <c r="F19" s="123">
        <v>513</v>
      </c>
      <c r="G19" s="123">
        <v>49</v>
      </c>
      <c r="H19" s="123">
        <v>1638</v>
      </c>
      <c r="I19" s="123">
        <v>0</v>
      </c>
      <c r="J19" s="123">
        <v>310</v>
      </c>
      <c r="K19" s="123">
        <v>0</v>
      </c>
      <c r="L19" s="110">
        <f t="shared" si="2"/>
        <v>2510</v>
      </c>
      <c r="M19" s="124">
        <f t="shared" si="1"/>
        <v>0</v>
      </c>
      <c r="N19" s="124">
        <v>1866</v>
      </c>
      <c r="O19" s="123">
        <v>45</v>
      </c>
      <c r="P19" s="123">
        <v>596</v>
      </c>
      <c r="Q19" s="123">
        <v>2772</v>
      </c>
      <c r="R19" s="125">
        <f t="shared" si="0"/>
        <v>90.548340548340548</v>
      </c>
    </row>
    <row r="20" spans="1:18" ht="34.5" customHeight="1" x14ac:dyDescent="0.15">
      <c r="A20" s="504" t="s">
        <v>202</v>
      </c>
      <c r="B20" s="562"/>
      <c r="C20" s="563"/>
      <c r="D20" s="136">
        <v>36</v>
      </c>
      <c r="E20" s="136">
        <v>29</v>
      </c>
      <c r="F20" s="123">
        <v>761</v>
      </c>
      <c r="G20" s="123">
        <v>155</v>
      </c>
      <c r="H20" s="123">
        <v>4435</v>
      </c>
      <c r="I20" s="123">
        <v>5</v>
      </c>
      <c r="J20" s="123">
        <v>787</v>
      </c>
      <c r="K20" s="123">
        <v>3</v>
      </c>
      <c r="L20" s="110">
        <f>SUM(F20+G20+H20+J20)</f>
        <v>6138</v>
      </c>
      <c r="M20" s="124">
        <f>SUM(I20+K20)</f>
        <v>8</v>
      </c>
      <c r="N20" s="124">
        <v>6110</v>
      </c>
      <c r="O20" s="123">
        <v>12</v>
      </c>
      <c r="P20" s="123">
        <v>1421</v>
      </c>
      <c r="Q20" s="123">
        <v>7339</v>
      </c>
      <c r="R20" s="125">
        <f>L20/Q20*100</f>
        <v>83.635372666575819</v>
      </c>
    </row>
    <row r="21" spans="1:18" ht="34.5" customHeight="1" x14ac:dyDescent="0.15">
      <c r="A21" s="455" t="s">
        <v>13</v>
      </c>
      <c r="B21" s="456"/>
      <c r="C21" s="457"/>
      <c r="D21" s="136">
        <v>18</v>
      </c>
      <c r="E21" s="136">
        <v>28</v>
      </c>
      <c r="F21" s="123">
        <v>85</v>
      </c>
      <c r="G21" s="123">
        <v>0</v>
      </c>
      <c r="H21" s="123">
        <v>1503</v>
      </c>
      <c r="I21" s="123">
        <v>3</v>
      </c>
      <c r="J21" s="123">
        <v>306</v>
      </c>
      <c r="K21" s="123">
        <v>4</v>
      </c>
      <c r="L21" s="110">
        <f t="shared" si="2"/>
        <v>1894</v>
      </c>
      <c r="M21" s="124">
        <f t="shared" si="1"/>
        <v>7</v>
      </c>
      <c r="N21" s="124">
        <v>1674</v>
      </c>
      <c r="O21" s="123">
        <v>0</v>
      </c>
      <c r="P21" s="123">
        <v>270</v>
      </c>
      <c r="Q21" s="123">
        <v>2214</v>
      </c>
      <c r="R21" s="125">
        <f t="shared" si="0"/>
        <v>85.546522131887983</v>
      </c>
    </row>
    <row r="22" spans="1:18" ht="34.5" customHeight="1" x14ac:dyDescent="0.15">
      <c r="A22" s="455" t="s">
        <v>166</v>
      </c>
      <c r="B22" s="456"/>
      <c r="C22" s="456"/>
      <c r="D22" s="136">
        <v>18</v>
      </c>
      <c r="E22" s="136">
        <v>31</v>
      </c>
      <c r="F22" s="123">
        <v>0</v>
      </c>
      <c r="G22" s="123">
        <v>0</v>
      </c>
      <c r="H22" s="123">
        <v>1117</v>
      </c>
      <c r="I22" s="123">
        <v>0</v>
      </c>
      <c r="J22" s="123">
        <v>416</v>
      </c>
      <c r="K22" s="123">
        <v>0</v>
      </c>
      <c r="L22" s="110">
        <f t="shared" si="2"/>
        <v>1533</v>
      </c>
      <c r="M22" s="124">
        <f t="shared" si="1"/>
        <v>0</v>
      </c>
      <c r="N22" s="124">
        <v>1438</v>
      </c>
      <c r="O22" s="123">
        <v>95</v>
      </c>
      <c r="P22" s="123">
        <v>352</v>
      </c>
      <c r="Q22" s="123">
        <v>1652</v>
      </c>
      <c r="R22" s="125">
        <f t="shared" si="0"/>
        <v>92.796610169491515</v>
      </c>
    </row>
    <row r="23" spans="1:18" ht="34.5" customHeight="1" x14ac:dyDescent="0.15">
      <c r="A23" s="504" t="s">
        <v>211</v>
      </c>
      <c r="B23" s="456"/>
      <c r="C23" s="456"/>
      <c r="D23" s="136">
        <v>27</v>
      </c>
      <c r="E23" s="136">
        <v>29</v>
      </c>
      <c r="F23" s="123">
        <v>865</v>
      </c>
      <c r="G23" s="123">
        <v>199</v>
      </c>
      <c r="H23" s="123">
        <v>2731</v>
      </c>
      <c r="I23" s="123">
        <v>0</v>
      </c>
      <c r="J23" s="123">
        <v>719</v>
      </c>
      <c r="K23" s="123">
        <v>0</v>
      </c>
      <c r="L23" s="110">
        <f>SUM(F23+G23+H23+J23)</f>
        <v>4514</v>
      </c>
      <c r="M23" s="124">
        <f>SUM(I23+K23)</f>
        <v>0</v>
      </c>
      <c r="N23" s="124">
        <v>4124</v>
      </c>
      <c r="O23" s="123">
        <v>390</v>
      </c>
      <c r="P23" s="123">
        <v>707</v>
      </c>
      <c r="Q23" s="123">
        <v>5148</v>
      </c>
      <c r="R23" s="125">
        <f>L23/Q23*100</f>
        <v>87.684537684537688</v>
      </c>
    </row>
    <row r="24" spans="1:18" ht="34.5" customHeight="1" x14ac:dyDescent="0.15">
      <c r="A24" s="455" t="s">
        <v>55</v>
      </c>
      <c r="B24" s="456"/>
      <c r="C24" s="457"/>
      <c r="D24" s="136">
        <v>18</v>
      </c>
      <c r="E24" s="136">
        <v>28</v>
      </c>
      <c r="F24" s="123">
        <v>1226</v>
      </c>
      <c r="G24" s="123">
        <v>251</v>
      </c>
      <c r="H24" s="123">
        <v>1194</v>
      </c>
      <c r="I24" s="123">
        <v>0</v>
      </c>
      <c r="J24" s="123">
        <v>285</v>
      </c>
      <c r="K24" s="123">
        <v>0</v>
      </c>
      <c r="L24" s="110">
        <f t="shared" si="2"/>
        <v>2956</v>
      </c>
      <c r="M24" s="124">
        <f t="shared" si="1"/>
        <v>0</v>
      </c>
      <c r="N24" s="124">
        <v>2823</v>
      </c>
      <c r="O24" s="123">
        <v>0</v>
      </c>
      <c r="P24" s="123">
        <v>796</v>
      </c>
      <c r="Q24" s="123">
        <v>3133</v>
      </c>
      <c r="R24" s="125">
        <f t="shared" si="0"/>
        <v>94.350462815193097</v>
      </c>
    </row>
    <row r="25" spans="1:18" ht="34.5" customHeight="1" x14ac:dyDescent="0.15">
      <c r="A25" s="504" t="s">
        <v>271</v>
      </c>
      <c r="B25" s="456"/>
      <c r="C25" s="456"/>
      <c r="D25" s="136">
        <v>18</v>
      </c>
      <c r="E25" s="136">
        <v>30</v>
      </c>
      <c r="F25" s="123">
        <v>303</v>
      </c>
      <c r="G25" s="123">
        <v>70</v>
      </c>
      <c r="H25" s="123">
        <v>1374</v>
      </c>
      <c r="I25" s="123">
        <v>0</v>
      </c>
      <c r="J25" s="123">
        <v>541</v>
      </c>
      <c r="K25" s="123">
        <v>0</v>
      </c>
      <c r="L25" s="110">
        <f>SUM(F25+G25+H25+J25)</f>
        <v>2288</v>
      </c>
      <c r="M25" s="124">
        <f>SUM(I25+K25)</f>
        <v>0</v>
      </c>
      <c r="N25" s="124">
        <v>2247</v>
      </c>
      <c r="O25" s="123">
        <v>41</v>
      </c>
      <c r="P25" s="123">
        <v>405</v>
      </c>
      <c r="Q25" s="123">
        <v>2737</v>
      </c>
      <c r="R25" s="125">
        <f>L25/Q25*100</f>
        <v>83.595177201315309</v>
      </c>
    </row>
    <row r="26" spans="1:18" ht="34.5" customHeight="1" x14ac:dyDescent="0.15">
      <c r="A26" s="504" t="s">
        <v>119</v>
      </c>
      <c r="B26" s="456"/>
      <c r="C26" s="457"/>
      <c r="D26" s="136">
        <v>18</v>
      </c>
      <c r="E26" s="136">
        <v>30</v>
      </c>
      <c r="F26" s="123">
        <v>197</v>
      </c>
      <c r="G26" s="123">
        <v>67</v>
      </c>
      <c r="H26" s="123">
        <v>692</v>
      </c>
      <c r="I26" s="123">
        <v>3</v>
      </c>
      <c r="J26" s="123">
        <v>204</v>
      </c>
      <c r="K26" s="123">
        <v>2</v>
      </c>
      <c r="L26" s="110">
        <f t="shared" si="2"/>
        <v>1160</v>
      </c>
      <c r="M26" s="124">
        <f t="shared" si="1"/>
        <v>5</v>
      </c>
      <c r="N26" s="124">
        <v>1117</v>
      </c>
      <c r="O26" s="123">
        <v>43</v>
      </c>
      <c r="P26" s="123">
        <v>303</v>
      </c>
      <c r="Q26" s="123">
        <v>1695</v>
      </c>
      <c r="R26" s="125">
        <f t="shared" si="0"/>
        <v>68.43657817109144</v>
      </c>
    </row>
    <row r="27" spans="1:18" ht="34.5" customHeight="1" x14ac:dyDescent="0.15">
      <c r="A27" s="521" t="s">
        <v>282</v>
      </c>
      <c r="B27" s="495"/>
      <c r="C27" s="496"/>
      <c r="D27" s="137">
        <f t="shared" ref="D27:Q27" si="3">SUM(D5:D26)</f>
        <v>495</v>
      </c>
      <c r="E27" s="137">
        <f t="shared" si="3"/>
        <v>632</v>
      </c>
      <c r="F27" s="128">
        <f t="shared" si="3"/>
        <v>10369</v>
      </c>
      <c r="G27" s="128">
        <f t="shared" si="3"/>
        <v>1762</v>
      </c>
      <c r="H27" s="128">
        <f t="shared" si="3"/>
        <v>37762</v>
      </c>
      <c r="I27" s="128">
        <f t="shared" si="3"/>
        <v>168</v>
      </c>
      <c r="J27" s="128">
        <f t="shared" si="3"/>
        <v>9351</v>
      </c>
      <c r="K27" s="128">
        <f t="shared" si="3"/>
        <v>75</v>
      </c>
      <c r="L27" s="128">
        <f t="shared" si="3"/>
        <v>59244</v>
      </c>
      <c r="M27" s="128">
        <f t="shared" si="3"/>
        <v>243</v>
      </c>
      <c r="N27" s="128">
        <f t="shared" si="3"/>
        <v>53715</v>
      </c>
      <c r="O27" s="128">
        <f t="shared" si="3"/>
        <v>1496</v>
      </c>
      <c r="P27" s="128">
        <f t="shared" si="3"/>
        <v>12883</v>
      </c>
      <c r="Q27" s="128">
        <f t="shared" si="3"/>
        <v>67456</v>
      </c>
      <c r="R27" s="129">
        <f>L27/Q27*100</f>
        <v>87.8261385199241</v>
      </c>
    </row>
    <row r="28" spans="1:18" ht="34.5" customHeight="1" x14ac:dyDescent="0.15">
      <c r="A28" s="509" t="s">
        <v>15</v>
      </c>
      <c r="B28" s="468"/>
      <c r="C28" s="501"/>
      <c r="D28" s="58"/>
      <c r="E28" s="58"/>
      <c r="F28" s="117">
        <f t="shared" ref="F28:K28" si="4">F27/$L$27*100</f>
        <v>17.502194315036121</v>
      </c>
      <c r="G28" s="117">
        <f t="shared" si="4"/>
        <v>2.9741408412666264</v>
      </c>
      <c r="H28" s="117">
        <f t="shared" si="4"/>
        <v>63.739787995408811</v>
      </c>
      <c r="I28" s="117">
        <f t="shared" si="4"/>
        <v>0.28357302005266355</v>
      </c>
      <c r="J28" s="117">
        <f t="shared" si="4"/>
        <v>15.783876848288433</v>
      </c>
      <c r="K28" s="117">
        <f t="shared" si="4"/>
        <v>0.12659509823779622</v>
      </c>
      <c r="L28" s="117"/>
      <c r="M28" s="117"/>
      <c r="N28" s="117"/>
      <c r="O28" s="117"/>
      <c r="P28" s="117"/>
      <c r="Q28" s="117"/>
      <c r="R28" s="130"/>
    </row>
    <row r="29" spans="1:18" ht="34.5" customHeight="1" x14ac:dyDescent="0.15">
      <c r="A29" s="487" t="s">
        <v>16</v>
      </c>
      <c r="B29" s="488"/>
      <c r="C29" s="489"/>
      <c r="D29" s="58"/>
      <c r="E29" s="58"/>
      <c r="F29" s="117">
        <f>F27/22</f>
        <v>471.31818181818181</v>
      </c>
      <c r="G29" s="117">
        <f t="shared" ref="G29:P29" si="5">G27/22</f>
        <v>80.090909090909093</v>
      </c>
      <c r="H29" s="117">
        <f t="shared" si="5"/>
        <v>1716.4545454545455</v>
      </c>
      <c r="I29" s="117">
        <f t="shared" si="5"/>
        <v>7.6363636363636367</v>
      </c>
      <c r="J29" s="117">
        <f t="shared" si="5"/>
        <v>425.04545454545456</v>
      </c>
      <c r="K29" s="117">
        <f t="shared" si="5"/>
        <v>3.4090909090909092</v>
      </c>
      <c r="L29" s="117">
        <f t="shared" si="5"/>
        <v>2692.909090909091</v>
      </c>
      <c r="M29" s="117">
        <f t="shared" si="5"/>
        <v>11.045454545454545</v>
      </c>
      <c r="N29" s="117">
        <f t="shared" si="5"/>
        <v>2441.590909090909</v>
      </c>
      <c r="O29" s="117">
        <f t="shared" si="5"/>
        <v>68</v>
      </c>
      <c r="P29" s="117">
        <f t="shared" si="5"/>
        <v>585.59090909090912</v>
      </c>
      <c r="Q29" s="117"/>
      <c r="R29" s="130"/>
    </row>
    <row r="30" spans="1:18" ht="34.5" customHeight="1" x14ac:dyDescent="0.15">
      <c r="A30" s="487" t="s">
        <v>17</v>
      </c>
      <c r="B30" s="488"/>
      <c r="C30" s="489"/>
      <c r="D30" s="58"/>
      <c r="E30" s="58"/>
      <c r="F30" s="117">
        <f>F27/$D$27*18</f>
        <v>377.05454545454546</v>
      </c>
      <c r="G30" s="117">
        <f t="shared" ref="G30:P30" si="6">G27/$D$27*18</f>
        <v>64.072727272727263</v>
      </c>
      <c r="H30" s="117">
        <f t="shared" si="6"/>
        <v>1373.1636363636364</v>
      </c>
      <c r="I30" s="117">
        <f t="shared" si="6"/>
        <v>6.1090909090909093</v>
      </c>
      <c r="J30" s="117">
        <f t="shared" si="6"/>
        <v>340.0363636363636</v>
      </c>
      <c r="K30" s="117">
        <f t="shared" si="6"/>
        <v>2.7272727272727275</v>
      </c>
      <c r="L30" s="117">
        <f t="shared" si="6"/>
        <v>2154.3272727272729</v>
      </c>
      <c r="M30" s="117">
        <f t="shared" si="6"/>
        <v>8.836363636363636</v>
      </c>
      <c r="N30" s="117">
        <f t="shared" si="6"/>
        <v>1953.2727272727273</v>
      </c>
      <c r="O30" s="117">
        <f>O27/$D$27*18</f>
        <v>54.4</v>
      </c>
      <c r="P30" s="117">
        <f t="shared" si="6"/>
        <v>468.47272727272724</v>
      </c>
      <c r="Q30" s="117"/>
      <c r="R30" s="130"/>
    </row>
    <row r="31" spans="1:18" ht="34.5" customHeight="1" x14ac:dyDescent="0.15">
      <c r="A31" s="487" t="s">
        <v>18</v>
      </c>
      <c r="B31" s="488"/>
      <c r="C31" s="489"/>
      <c r="D31" s="341">
        <v>495</v>
      </c>
      <c r="E31" s="341">
        <v>666</v>
      </c>
      <c r="F31" s="339">
        <v>11833</v>
      </c>
      <c r="G31" s="339">
        <v>1939</v>
      </c>
      <c r="H31" s="339">
        <v>43253</v>
      </c>
      <c r="I31" s="340">
        <v>120</v>
      </c>
      <c r="J31" s="339">
        <v>10431</v>
      </c>
      <c r="K31" s="340">
        <v>47</v>
      </c>
      <c r="L31" s="300">
        <f>SUM(F31+G31+H31+J31)</f>
        <v>67456</v>
      </c>
      <c r="M31" s="300">
        <f>SUM(I31+K31)</f>
        <v>167</v>
      </c>
      <c r="N31" s="301">
        <v>61518</v>
      </c>
      <c r="O31" s="339">
        <v>1604</v>
      </c>
      <c r="P31" s="339">
        <v>17524</v>
      </c>
      <c r="Q31" s="119"/>
      <c r="R31" s="135"/>
    </row>
    <row r="32" spans="1:18" ht="34.5" customHeight="1" x14ac:dyDescent="0.15">
      <c r="A32" s="557" t="s">
        <v>72</v>
      </c>
      <c r="B32" s="557"/>
      <c r="C32" s="557"/>
      <c r="D32" s="557"/>
      <c r="E32" s="557"/>
      <c r="F32" s="557"/>
      <c r="G32" s="557"/>
      <c r="H32" s="557"/>
      <c r="I32" s="557"/>
      <c r="J32" s="557"/>
      <c r="K32" s="557"/>
      <c r="L32" s="557"/>
      <c r="M32" s="557"/>
      <c r="N32" s="557"/>
      <c r="O32" s="557"/>
      <c r="P32" s="557"/>
      <c r="Q32" s="557"/>
      <c r="R32" s="557"/>
    </row>
    <row r="33" spans="1:18" ht="39" customHeight="1" x14ac:dyDescent="0.15">
      <c r="A33" s="505" t="s">
        <v>327</v>
      </c>
      <c r="B33" s="505"/>
      <c r="C33" s="505"/>
      <c r="D33" s="505"/>
      <c r="E33" s="505"/>
      <c r="F33" s="505"/>
      <c r="G33" s="505"/>
      <c r="H33" s="505"/>
      <c r="I33" s="505"/>
      <c r="J33" s="505"/>
      <c r="K33" s="505"/>
      <c r="L33" s="505"/>
      <c r="M33" s="505"/>
      <c r="N33" s="505"/>
      <c r="O33" s="505"/>
      <c r="P33" s="505"/>
      <c r="Q33" s="505"/>
      <c r="R33" s="74" t="s">
        <v>77</v>
      </c>
    </row>
    <row r="34" spans="1:18" ht="42" customHeight="1" x14ac:dyDescent="0.15">
      <c r="A34" s="17"/>
      <c r="B34" s="12"/>
      <c r="C34" s="50" t="s">
        <v>50</v>
      </c>
      <c r="D34" s="564" t="s">
        <v>82</v>
      </c>
      <c r="E34" s="564" t="s">
        <v>53</v>
      </c>
      <c r="F34" s="512" t="s">
        <v>104</v>
      </c>
      <c r="G34" s="513"/>
      <c r="H34" s="513"/>
      <c r="I34" s="513"/>
      <c r="J34" s="513"/>
      <c r="K34" s="513"/>
      <c r="L34" s="513"/>
      <c r="M34" s="513"/>
      <c r="N34" s="513"/>
      <c r="O34" s="513"/>
      <c r="P34" s="513"/>
      <c r="Q34" s="513"/>
      <c r="R34" s="514"/>
    </row>
    <row r="35" spans="1:18" ht="42" customHeight="1" x14ac:dyDescent="0.15">
      <c r="A35" s="18"/>
      <c r="B35" s="13"/>
      <c r="C35" s="51"/>
      <c r="D35" s="565"/>
      <c r="E35" s="565"/>
      <c r="F35" s="502" t="s">
        <v>0</v>
      </c>
      <c r="G35" s="481"/>
      <c r="H35" s="502" t="s">
        <v>1</v>
      </c>
      <c r="I35" s="503"/>
      <c r="J35" s="503"/>
      <c r="K35" s="481"/>
      <c r="L35" s="37"/>
      <c r="M35" s="510" t="s">
        <v>164</v>
      </c>
      <c r="N35" s="485" t="s">
        <v>170</v>
      </c>
      <c r="O35" s="485" t="s">
        <v>148</v>
      </c>
      <c r="P35" s="485" t="s">
        <v>150</v>
      </c>
      <c r="Q35" s="8"/>
      <c r="R35" s="39"/>
    </row>
    <row r="36" spans="1:18" ht="42" customHeight="1" x14ac:dyDescent="0.15">
      <c r="A36" s="26" t="s">
        <v>56</v>
      </c>
      <c r="B36" s="14"/>
      <c r="C36" s="52"/>
      <c r="D36" s="566"/>
      <c r="E36" s="566"/>
      <c r="F36" s="38" t="s">
        <v>2</v>
      </c>
      <c r="G36" s="38" t="s">
        <v>3</v>
      </c>
      <c r="H36" s="38" t="s">
        <v>2</v>
      </c>
      <c r="I36" s="151" t="s">
        <v>164</v>
      </c>
      <c r="J36" s="38" t="s">
        <v>3</v>
      </c>
      <c r="K36" s="151" t="s">
        <v>164</v>
      </c>
      <c r="L36" s="62" t="s">
        <v>4</v>
      </c>
      <c r="M36" s="511"/>
      <c r="N36" s="515"/>
      <c r="O36" s="515"/>
      <c r="P36" s="515"/>
      <c r="Q36" s="15" t="s">
        <v>5</v>
      </c>
      <c r="R36" s="28" t="s">
        <v>6</v>
      </c>
    </row>
    <row r="37" spans="1:18" ht="41.25" customHeight="1" x14ac:dyDescent="0.15">
      <c r="A37" s="455" t="s">
        <v>20</v>
      </c>
      <c r="B37" s="479"/>
      <c r="C37" s="528"/>
      <c r="D37" s="136">
        <v>18</v>
      </c>
      <c r="E37" s="136">
        <v>31</v>
      </c>
      <c r="F37" s="123">
        <v>1834</v>
      </c>
      <c r="G37" s="123">
        <v>217</v>
      </c>
      <c r="H37" s="123">
        <v>1414</v>
      </c>
      <c r="I37" s="123">
        <v>13</v>
      </c>
      <c r="J37" s="123">
        <v>269</v>
      </c>
      <c r="K37" s="123">
        <v>2</v>
      </c>
      <c r="L37" s="110">
        <f t="shared" ref="L37:L50" si="7">SUM(F37+G37+H37+J37)</f>
        <v>3734</v>
      </c>
      <c r="M37" s="124">
        <f t="shared" ref="M37:M50" si="8">SUM(I37+K37)</f>
        <v>15</v>
      </c>
      <c r="N37" s="124">
        <v>3655</v>
      </c>
      <c r="O37" s="123">
        <v>75</v>
      </c>
      <c r="P37" s="123">
        <v>1123</v>
      </c>
      <c r="Q37" s="110">
        <v>4130</v>
      </c>
      <c r="R37" s="125">
        <f t="shared" ref="R37:R49" si="9">L37/Q37*100</f>
        <v>90.411622276029064</v>
      </c>
    </row>
    <row r="38" spans="1:18" ht="41.25" customHeight="1" x14ac:dyDescent="0.15">
      <c r="A38" s="455" t="s">
        <v>259</v>
      </c>
      <c r="B38" s="479"/>
      <c r="C38" s="528"/>
      <c r="D38" s="136">
        <v>18</v>
      </c>
      <c r="E38" s="136">
        <v>31</v>
      </c>
      <c r="F38" s="123">
        <v>1154</v>
      </c>
      <c r="G38" s="123">
        <v>187</v>
      </c>
      <c r="H38" s="123">
        <v>2252</v>
      </c>
      <c r="I38" s="123">
        <v>0</v>
      </c>
      <c r="J38" s="123">
        <v>577</v>
      </c>
      <c r="K38" s="123">
        <v>0</v>
      </c>
      <c r="L38" s="110">
        <f>SUM(F38+G38+H38+J38)</f>
        <v>4170</v>
      </c>
      <c r="M38" s="124">
        <f>SUM(I38+K38)</f>
        <v>0</v>
      </c>
      <c r="N38" s="124">
        <v>3906</v>
      </c>
      <c r="O38" s="123">
        <v>151</v>
      </c>
      <c r="P38" s="123">
        <v>1113</v>
      </c>
      <c r="Q38" s="110">
        <v>4371</v>
      </c>
      <c r="R38" s="125">
        <f>L38/Q38*100</f>
        <v>95.401509951956072</v>
      </c>
    </row>
    <row r="39" spans="1:18" ht="41.25" customHeight="1" x14ac:dyDescent="0.15">
      <c r="A39" s="504" t="s">
        <v>365</v>
      </c>
      <c r="B39" s="479"/>
      <c r="C39" s="479"/>
      <c r="D39" s="136">
        <v>36</v>
      </c>
      <c r="E39" s="136">
        <v>30</v>
      </c>
      <c r="F39" s="123">
        <v>176</v>
      </c>
      <c r="G39" s="123">
        <v>18</v>
      </c>
      <c r="H39" s="123">
        <v>2151</v>
      </c>
      <c r="I39" s="123">
        <v>22</v>
      </c>
      <c r="J39" s="123">
        <v>377</v>
      </c>
      <c r="K39" s="123">
        <v>12</v>
      </c>
      <c r="L39" s="110">
        <f>SUM(F39+G39+H39+J39)</f>
        <v>2722</v>
      </c>
      <c r="M39" s="124">
        <f>SUM(I39+K39)</f>
        <v>34</v>
      </c>
      <c r="N39" s="124">
        <v>1643</v>
      </c>
      <c r="O39" s="123">
        <v>10</v>
      </c>
      <c r="P39" s="123">
        <v>369</v>
      </c>
      <c r="Q39" s="110">
        <v>2969</v>
      </c>
      <c r="R39" s="125">
        <f>L39/Q39*100</f>
        <v>91.680700572583362</v>
      </c>
    </row>
    <row r="40" spans="1:18" ht="41.25" customHeight="1" x14ac:dyDescent="0.15">
      <c r="A40" s="504" t="s">
        <v>52</v>
      </c>
      <c r="B40" s="479"/>
      <c r="C40" s="528"/>
      <c r="D40" s="136">
        <v>18</v>
      </c>
      <c r="E40" s="136">
        <v>30</v>
      </c>
      <c r="F40" s="123">
        <v>952</v>
      </c>
      <c r="G40" s="123">
        <v>318</v>
      </c>
      <c r="H40" s="123">
        <v>1969</v>
      </c>
      <c r="I40" s="123">
        <v>46</v>
      </c>
      <c r="J40" s="123">
        <v>509</v>
      </c>
      <c r="K40" s="123">
        <v>19</v>
      </c>
      <c r="L40" s="110">
        <f t="shared" si="7"/>
        <v>3748</v>
      </c>
      <c r="M40" s="124">
        <f t="shared" si="8"/>
        <v>65</v>
      </c>
      <c r="N40" s="124">
        <v>3158</v>
      </c>
      <c r="O40" s="123">
        <v>0</v>
      </c>
      <c r="P40" s="123">
        <v>552</v>
      </c>
      <c r="Q40" s="110">
        <v>4079</v>
      </c>
      <c r="R40" s="125">
        <f t="shared" si="9"/>
        <v>91.885265996567796</v>
      </c>
    </row>
    <row r="41" spans="1:18" ht="41.25" customHeight="1" x14ac:dyDescent="0.15">
      <c r="A41" s="455" t="s">
        <v>21</v>
      </c>
      <c r="B41" s="479"/>
      <c r="C41" s="528"/>
      <c r="D41" s="136">
        <v>18</v>
      </c>
      <c r="E41" s="136">
        <v>31</v>
      </c>
      <c r="F41" s="123">
        <v>1896</v>
      </c>
      <c r="G41" s="123">
        <v>355</v>
      </c>
      <c r="H41" s="123">
        <v>1775</v>
      </c>
      <c r="I41" s="123">
        <v>33</v>
      </c>
      <c r="J41" s="123">
        <v>275</v>
      </c>
      <c r="K41" s="123">
        <v>5</v>
      </c>
      <c r="L41" s="110">
        <f t="shared" si="7"/>
        <v>4301</v>
      </c>
      <c r="M41" s="124">
        <f t="shared" si="8"/>
        <v>38</v>
      </c>
      <c r="N41" s="124">
        <v>0</v>
      </c>
      <c r="O41" s="123">
        <v>10</v>
      </c>
      <c r="P41" s="123">
        <v>452</v>
      </c>
      <c r="Q41" s="110">
        <v>4364</v>
      </c>
      <c r="R41" s="125">
        <f t="shared" si="9"/>
        <v>98.556370302474789</v>
      </c>
    </row>
    <row r="42" spans="1:18" ht="41.25" customHeight="1" x14ac:dyDescent="0.15">
      <c r="A42" s="455" t="s">
        <v>22</v>
      </c>
      <c r="B42" s="479"/>
      <c r="C42" s="528"/>
      <c r="D42" s="136">
        <v>18</v>
      </c>
      <c r="E42" s="136">
        <v>29</v>
      </c>
      <c r="F42" s="123">
        <v>70</v>
      </c>
      <c r="G42" s="123">
        <v>7</v>
      </c>
      <c r="H42" s="123">
        <v>817</v>
      </c>
      <c r="I42" s="123">
        <v>0</v>
      </c>
      <c r="J42" s="123">
        <v>104</v>
      </c>
      <c r="K42" s="123">
        <v>0</v>
      </c>
      <c r="L42" s="110">
        <f t="shared" si="7"/>
        <v>998</v>
      </c>
      <c r="M42" s="124">
        <f t="shared" si="8"/>
        <v>0</v>
      </c>
      <c r="N42" s="124">
        <v>998</v>
      </c>
      <c r="O42" s="123">
        <v>0</v>
      </c>
      <c r="P42" s="123">
        <v>296</v>
      </c>
      <c r="Q42" s="110">
        <v>1344</v>
      </c>
      <c r="R42" s="125">
        <f t="shared" si="9"/>
        <v>74.25595238095238</v>
      </c>
    </row>
    <row r="43" spans="1:18" ht="41.25" customHeight="1" x14ac:dyDescent="0.15">
      <c r="A43" s="504" t="s">
        <v>146</v>
      </c>
      <c r="B43" s="479"/>
      <c r="C43" s="528"/>
      <c r="D43" s="136">
        <v>18</v>
      </c>
      <c r="E43" s="136">
        <v>31</v>
      </c>
      <c r="F43" s="123">
        <v>1304</v>
      </c>
      <c r="G43" s="123">
        <v>119</v>
      </c>
      <c r="H43" s="123">
        <v>1058</v>
      </c>
      <c r="I43" s="123">
        <v>0</v>
      </c>
      <c r="J43" s="123">
        <v>189</v>
      </c>
      <c r="K43" s="123">
        <v>0</v>
      </c>
      <c r="L43" s="110">
        <f t="shared" si="7"/>
        <v>2670</v>
      </c>
      <c r="M43" s="124">
        <f t="shared" si="8"/>
        <v>0</v>
      </c>
      <c r="N43" s="124">
        <v>2585</v>
      </c>
      <c r="O43" s="123">
        <v>85</v>
      </c>
      <c r="P43" s="123">
        <v>746</v>
      </c>
      <c r="Q43" s="110">
        <v>2685</v>
      </c>
      <c r="R43" s="125">
        <f>L43/Q43*100</f>
        <v>99.441340782122893</v>
      </c>
    </row>
    <row r="44" spans="1:18" ht="41.25" customHeight="1" x14ac:dyDescent="0.15">
      <c r="A44" s="455" t="s">
        <v>23</v>
      </c>
      <c r="B44" s="479"/>
      <c r="C44" s="528"/>
      <c r="D44" s="136">
        <v>18</v>
      </c>
      <c r="E44" s="136">
        <v>29</v>
      </c>
      <c r="F44" s="123">
        <v>103</v>
      </c>
      <c r="G44" s="123">
        <v>7</v>
      </c>
      <c r="H44" s="123">
        <v>2748</v>
      </c>
      <c r="I44" s="123">
        <v>14</v>
      </c>
      <c r="J44" s="123">
        <v>358</v>
      </c>
      <c r="K44" s="123">
        <v>8</v>
      </c>
      <c r="L44" s="110">
        <f t="shared" si="7"/>
        <v>3216</v>
      </c>
      <c r="M44" s="124">
        <f t="shared" si="8"/>
        <v>22</v>
      </c>
      <c r="N44" s="124">
        <v>2560</v>
      </c>
      <c r="O44" s="123">
        <v>33</v>
      </c>
      <c r="P44" s="123">
        <v>620</v>
      </c>
      <c r="Q44" s="110">
        <v>3647</v>
      </c>
      <c r="R44" s="125">
        <f t="shared" si="9"/>
        <v>88.182067452700849</v>
      </c>
    </row>
    <row r="45" spans="1:18" ht="41.25" customHeight="1" x14ac:dyDescent="0.15">
      <c r="A45" s="516" t="s">
        <v>288</v>
      </c>
      <c r="B45" s="517"/>
      <c r="C45" s="518"/>
      <c r="D45" s="136">
        <v>18</v>
      </c>
      <c r="E45" s="136">
        <v>30</v>
      </c>
      <c r="F45" s="123">
        <v>254</v>
      </c>
      <c r="G45" s="123">
        <v>35</v>
      </c>
      <c r="H45" s="123">
        <v>2289</v>
      </c>
      <c r="I45" s="123">
        <v>43</v>
      </c>
      <c r="J45" s="123">
        <v>602</v>
      </c>
      <c r="K45" s="123">
        <v>21</v>
      </c>
      <c r="L45" s="110">
        <f>SUM(F45+G45+H45+J45)</f>
        <v>3180</v>
      </c>
      <c r="M45" s="124">
        <f>SUM(I45+K45)</f>
        <v>64</v>
      </c>
      <c r="N45" s="124">
        <v>3133</v>
      </c>
      <c r="O45" s="123">
        <v>39</v>
      </c>
      <c r="P45" s="123">
        <v>416</v>
      </c>
      <c r="Q45" s="110">
        <v>3176</v>
      </c>
      <c r="R45" s="125">
        <f>L45/Q45*100</f>
        <v>100.12594458438286</v>
      </c>
    </row>
    <row r="46" spans="1:18" ht="41.25" customHeight="1" x14ac:dyDescent="0.15">
      <c r="A46" s="455" t="s">
        <v>24</v>
      </c>
      <c r="B46" s="479"/>
      <c r="C46" s="528"/>
      <c r="D46" s="136">
        <v>18</v>
      </c>
      <c r="E46" s="136">
        <v>29</v>
      </c>
      <c r="F46" s="123">
        <v>1005</v>
      </c>
      <c r="G46" s="123">
        <v>68</v>
      </c>
      <c r="H46" s="123">
        <v>1834</v>
      </c>
      <c r="I46" s="123">
        <v>20</v>
      </c>
      <c r="J46" s="123">
        <v>357</v>
      </c>
      <c r="K46" s="123">
        <v>9</v>
      </c>
      <c r="L46" s="110">
        <f t="shared" si="7"/>
        <v>3264</v>
      </c>
      <c r="M46" s="124">
        <f t="shared" si="8"/>
        <v>29</v>
      </c>
      <c r="N46" s="124">
        <v>1952</v>
      </c>
      <c r="O46" s="123">
        <v>0</v>
      </c>
      <c r="P46" s="123">
        <v>751</v>
      </c>
      <c r="Q46" s="110">
        <v>3369</v>
      </c>
      <c r="R46" s="125">
        <f t="shared" si="9"/>
        <v>96.8833481745325</v>
      </c>
    </row>
    <row r="47" spans="1:18" ht="41.25" customHeight="1" x14ac:dyDescent="0.15">
      <c r="A47" s="455" t="s">
        <v>269</v>
      </c>
      <c r="B47" s="479"/>
      <c r="C47" s="479"/>
      <c r="D47" s="136">
        <v>36</v>
      </c>
      <c r="E47" s="136">
        <v>30</v>
      </c>
      <c r="F47" s="123">
        <v>941</v>
      </c>
      <c r="G47" s="123">
        <v>337</v>
      </c>
      <c r="H47" s="123">
        <v>2003</v>
      </c>
      <c r="I47" s="123">
        <v>42</v>
      </c>
      <c r="J47" s="123">
        <v>700</v>
      </c>
      <c r="K47" s="123">
        <v>18</v>
      </c>
      <c r="L47" s="110">
        <f>SUM(F47+G47+H47+J47)</f>
        <v>3981</v>
      </c>
      <c r="M47" s="124">
        <f>SUM(I47+K47)</f>
        <v>60</v>
      </c>
      <c r="N47" s="124">
        <v>3894</v>
      </c>
      <c r="O47" s="123">
        <v>87</v>
      </c>
      <c r="P47" s="123">
        <v>869</v>
      </c>
      <c r="Q47" s="110">
        <v>3954</v>
      </c>
      <c r="R47" s="125">
        <f>L47/Q47*100</f>
        <v>100.68285280728378</v>
      </c>
    </row>
    <row r="48" spans="1:18" ht="41.25" customHeight="1" x14ac:dyDescent="0.15">
      <c r="A48" s="455" t="s">
        <v>25</v>
      </c>
      <c r="B48" s="479"/>
      <c r="C48" s="528"/>
      <c r="D48" s="136">
        <v>18</v>
      </c>
      <c r="E48" s="136">
        <v>27</v>
      </c>
      <c r="F48" s="123">
        <v>502</v>
      </c>
      <c r="G48" s="123">
        <v>141</v>
      </c>
      <c r="H48" s="123">
        <v>770</v>
      </c>
      <c r="I48" s="123">
        <v>17</v>
      </c>
      <c r="J48" s="123">
        <v>187</v>
      </c>
      <c r="K48" s="123">
        <v>5</v>
      </c>
      <c r="L48" s="110">
        <f t="shared" si="7"/>
        <v>1600</v>
      </c>
      <c r="M48" s="124">
        <f t="shared" si="8"/>
        <v>22</v>
      </c>
      <c r="N48" s="124">
        <v>925</v>
      </c>
      <c r="O48" s="123">
        <v>72</v>
      </c>
      <c r="P48" s="123">
        <v>397</v>
      </c>
      <c r="Q48" s="110">
        <v>2357</v>
      </c>
      <c r="R48" s="125">
        <f t="shared" si="9"/>
        <v>67.882901994060234</v>
      </c>
    </row>
    <row r="49" spans="1:19" ht="41.25" customHeight="1" x14ac:dyDescent="0.15">
      <c r="A49" s="455" t="s">
        <v>27</v>
      </c>
      <c r="B49" s="479"/>
      <c r="C49" s="528"/>
      <c r="D49" s="136">
        <v>27</v>
      </c>
      <c r="E49" s="136">
        <v>30</v>
      </c>
      <c r="F49" s="123">
        <v>1684</v>
      </c>
      <c r="G49" s="123">
        <v>229</v>
      </c>
      <c r="H49" s="123">
        <v>1757</v>
      </c>
      <c r="I49" s="123">
        <v>1</v>
      </c>
      <c r="J49" s="123">
        <v>333</v>
      </c>
      <c r="K49" s="123">
        <v>0</v>
      </c>
      <c r="L49" s="110">
        <f t="shared" si="7"/>
        <v>4003</v>
      </c>
      <c r="M49" s="124">
        <f t="shared" si="8"/>
        <v>1</v>
      </c>
      <c r="N49" s="124">
        <v>3689</v>
      </c>
      <c r="O49" s="123">
        <v>6</v>
      </c>
      <c r="P49" s="123">
        <v>992</v>
      </c>
      <c r="Q49" s="110">
        <v>4664</v>
      </c>
      <c r="R49" s="125">
        <f t="shared" si="9"/>
        <v>85.827615780445967</v>
      </c>
    </row>
    <row r="50" spans="1:19" ht="41.25" customHeight="1" x14ac:dyDescent="0.15">
      <c r="A50" s="455" t="s">
        <v>153</v>
      </c>
      <c r="B50" s="479"/>
      <c r="C50" s="528"/>
      <c r="D50" s="136">
        <v>36</v>
      </c>
      <c r="E50" s="136">
        <v>31</v>
      </c>
      <c r="F50" s="123">
        <v>13</v>
      </c>
      <c r="G50" s="123">
        <v>0</v>
      </c>
      <c r="H50" s="123">
        <v>5531</v>
      </c>
      <c r="I50" s="123">
        <v>6</v>
      </c>
      <c r="J50" s="123">
        <v>646</v>
      </c>
      <c r="K50" s="123">
        <v>7</v>
      </c>
      <c r="L50" s="110">
        <f t="shared" si="7"/>
        <v>6190</v>
      </c>
      <c r="M50" s="124">
        <f t="shared" si="8"/>
        <v>13</v>
      </c>
      <c r="N50" s="124">
        <v>6044</v>
      </c>
      <c r="O50" s="123">
        <v>45</v>
      </c>
      <c r="P50" s="123">
        <v>2190</v>
      </c>
      <c r="Q50" s="110">
        <v>6821</v>
      </c>
      <c r="R50" s="125">
        <f>L50/Q50*100</f>
        <v>90.749157015100423</v>
      </c>
    </row>
    <row r="51" spans="1:19" ht="41.25" customHeight="1" x14ac:dyDescent="0.15">
      <c r="A51" s="504" t="s">
        <v>205</v>
      </c>
      <c r="B51" s="479"/>
      <c r="C51" s="479"/>
      <c r="D51" s="136">
        <v>18</v>
      </c>
      <c r="E51" s="209">
        <v>30</v>
      </c>
      <c r="F51" s="127">
        <v>420</v>
      </c>
      <c r="G51" s="127">
        <v>53</v>
      </c>
      <c r="H51" s="127">
        <v>2084</v>
      </c>
      <c r="I51" s="127">
        <v>0</v>
      </c>
      <c r="J51" s="127">
        <v>363</v>
      </c>
      <c r="K51" s="127">
        <v>0</v>
      </c>
      <c r="L51" s="110">
        <f>SUM(F51+G51+H51+J51)</f>
        <v>2920</v>
      </c>
      <c r="M51" s="124">
        <f>SUM(I51+K51)</f>
        <v>0</v>
      </c>
      <c r="N51" s="124">
        <v>2904</v>
      </c>
      <c r="O51" s="123">
        <v>16</v>
      </c>
      <c r="P51" s="123">
        <v>373</v>
      </c>
      <c r="Q51" s="110">
        <v>3338</v>
      </c>
      <c r="R51" s="125">
        <f>L51/Q51*100</f>
        <v>87.477531455961653</v>
      </c>
    </row>
    <row r="52" spans="1:19" ht="41.25" customHeight="1" x14ac:dyDescent="0.15">
      <c r="A52" s="455"/>
      <c r="B52" s="479"/>
      <c r="C52" s="528"/>
      <c r="D52" s="140" t="s">
        <v>19</v>
      </c>
      <c r="E52" s="140"/>
      <c r="F52" s="147" t="s">
        <v>14</v>
      </c>
      <c r="G52" s="147" t="s">
        <v>14</v>
      </c>
      <c r="H52" s="147" t="s">
        <v>14</v>
      </c>
      <c r="I52" s="147"/>
      <c r="J52" s="147" t="s">
        <v>14</v>
      </c>
      <c r="K52" s="147"/>
      <c r="L52" s="148" t="s">
        <v>14</v>
      </c>
      <c r="M52" s="182"/>
      <c r="N52" s="182"/>
      <c r="O52" s="123"/>
      <c r="P52" s="123"/>
      <c r="Q52" s="123" t="s">
        <v>14</v>
      </c>
      <c r="R52" s="149" t="s">
        <v>14</v>
      </c>
    </row>
    <row r="53" spans="1:19" ht="41.25" customHeight="1" x14ac:dyDescent="0.15">
      <c r="A53" s="455"/>
      <c r="B53" s="479"/>
      <c r="C53" s="528"/>
      <c r="D53" s="140"/>
      <c r="E53" s="140"/>
      <c r="F53" s="147"/>
      <c r="G53" s="147"/>
      <c r="H53" s="147"/>
      <c r="I53" s="147"/>
      <c r="J53" s="147"/>
      <c r="K53" s="147"/>
      <c r="L53" s="148"/>
      <c r="M53" s="182"/>
      <c r="N53" s="182"/>
      <c r="O53" s="123"/>
      <c r="P53" s="123"/>
      <c r="Q53" s="123"/>
      <c r="R53" s="149"/>
    </row>
    <row r="54" spans="1:19" ht="41.25" customHeight="1" x14ac:dyDescent="0.15">
      <c r="A54" s="455"/>
      <c r="B54" s="479"/>
      <c r="C54" s="528"/>
      <c r="D54" s="140"/>
      <c r="E54" s="140"/>
      <c r="F54" s="147"/>
      <c r="G54" s="147"/>
      <c r="H54" s="147"/>
      <c r="I54" s="147"/>
      <c r="J54" s="147"/>
      <c r="K54" s="147"/>
      <c r="L54" s="148"/>
      <c r="M54" s="182"/>
      <c r="N54" s="182"/>
      <c r="O54" s="123"/>
      <c r="P54" s="123"/>
      <c r="Q54" s="123"/>
      <c r="R54" s="149"/>
    </row>
    <row r="55" spans="1:19" ht="41.25" customHeight="1" x14ac:dyDescent="0.15">
      <c r="A55" s="455"/>
      <c r="B55" s="479"/>
      <c r="C55" s="528"/>
      <c r="D55" s="140"/>
      <c r="E55" s="140"/>
      <c r="F55" s="147"/>
      <c r="G55" s="147"/>
      <c r="H55" s="147"/>
      <c r="I55" s="147"/>
      <c r="J55" s="147"/>
      <c r="K55" s="147"/>
      <c r="L55" s="148"/>
      <c r="M55" s="148"/>
      <c r="N55" s="148"/>
      <c r="O55" s="123"/>
      <c r="P55" s="123"/>
      <c r="Q55" s="123"/>
      <c r="R55" s="149"/>
    </row>
    <row r="56" spans="1:19" ht="41.25" customHeight="1" x14ac:dyDescent="0.15">
      <c r="A56" s="455"/>
      <c r="B56" s="479"/>
      <c r="C56" s="528"/>
      <c r="D56" s="140" t="s">
        <v>19</v>
      </c>
      <c r="E56" s="140"/>
      <c r="F56" s="147" t="s">
        <v>14</v>
      </c>
      <c r="G56" s="147" t="s">
        <v>14</v>
      </c>
      <c r="H56" s="147" t="s">
        <v>14</v>
      </c>
      <c r="I56" s="147"/>
      <c r="J56" s="147" t="s">
        <v>14</v>
      </c>
      <c r="K56" s="147"/>
      <c r="L56" s="148" t="s">
        <v>14</v>
      </c>
      <c r="M56" s="148"/>
      <c r="N56" s="148"/>
      <c r="O56" s="123"/>
      <c r="P56" s="123"/>
      <c r="Q56" s="147" t="s">
        <v>14</v>
      </c>
      <c r="R56" s="149" t="s">
        <v>14</v>
      </c>
    </row>
    <row r="57" spans="1:19" ht="41.25" customHeight="1" x14ac:dyDescent="0.15">
      <c r="A57" s="494" t="s">
        <v>204</v>
      </c>
      <c r="B57" s="524"/>
      <c r="C57" s="525"/>
      <c r="D57" s="137">
        <f t="shared" ref="D57:Q57" si="10">SUM(D37:D51)</f>
        <v>333</v>
      </c>
      <c r="E57" s="137">
        <f t="shared" si="10"/>
        <v>449</v>
      </c>
      <c r="F57" s="128">
        <f t="shared" si="10"/>
        <v>12308</v>
      </c>
      <c r="G57" s="128">
        <f t="shared" si="10"/>
        <v>2091</v>
      </c>
      <c r="H57" s="128">
        <f t="shared" si="10"/>
        <v>30452</v>
      </c>
      <c r="I57" s="128">
        <f t="shared" si="10"/>
        <v>257</v>
      </c>
      <c r="J57" s="128">
        <f t="shared" si="10"/>
        <v>5846</v>
      </c>
      <c r="K57" s="128">
        <f t="shared" si="10"/>
        <v>106</v>
      </c>
      <c r="L57" s="128">
        <f t="shared" si="10"/>
        <v>50697</v>
      </c>
      <c r="M57" s="128">
        <f t="shared" si="10"/>
        <v>363</v>
      </c>
      <c r="N57" s="128">
        <f t="shared" si="10"/>
        <v>41046</v>
      </c>
      <c r="O57" s="128">
        <f t="shared" si="10"/>
        <v>629</v>
      </c>
      <c r="P57" s="128">
        <f t="shared" si="10"/>
        <v>11259</v>
      </c>
      <c r="Q57" s="128">
        <f t="shared" si="10"/>
        <v>55268</v>
      </c>
      <c r="R57" s="129">
        <f>L57/Q57*100</f>
        <v>91.729391329521604</v>
      </c>
    </row>
    <row r="58" spans="1:19" ht="41.25" customHeight="1" x14ac:dyDescent="0.15">
      <c r="A58" s="509" t="s">
        <v>15</v>
      </c>
      <c r="B58" s="526"/>
      <c r="C58" s="527"/>
      <c r="D58" s="141"/>
      <c r="E58" s="141"/>
      <c r="F58" s="117">
        <f t="shared" ref="F58:K58" si="11">F57/$L$57*100</f>
        <v>24.277570664930863</v>
      </c>
      <c r="G58" s="117">
        <f t="shared" si="11"/>
        <v>4.1245044085448841</v>
      </c>
      <c r="H58" s="117">
        <f t="shared" si="11"/>
        <v>60.066670611673281</v>
      </c>
      <c r="I58" s="117">
        <f t="shared" si="11"/>
        <v>0.50693334911335974</v>
      </c>
      <c r="J58" s="117">
        <f t="shared" si="11"/>
        <v>11.531254314850978</v>
      </c>
      <c r="K58" s="117">
        <f t="shared" si="11"/>
        <v>0.20908535021796162</v>
      </c>
      <c r="L58" s="117"/>
      <c r="M58" s="117"/>
      <c r="N58" s="117"/>
      <c r="O58" s="117"/>
      <c r="P58" s="117"/>
      <c r="Q58" s="117"/>
      <c r="R58" s="125"/>
    </row>
    <row r="59" spans="1:19" ht="41.25" customHeight="1" x14ac:dyDescent="0.15">
      <c r="A59" s="487" t="s">
        <v>16</v>
      </c>
      <c r="B59" s="519"/>
      <c r="C59" s="520"/>
      <c r="D59" s="9"/>
      <c r="E59" s="9"/>
      <c r="F59" s="117">
        <f>F57/15</f>
        <v>820.5333333333333</v>
      </c>
      <c r="G59" s="117">
        <f t="shared" ref="G59:P59" si="12">G57/15</f>
        <v>139.4</v>
      </c>
      <c r="H59" s="117">
        <f t="shared" si="12"/>
        <v>2030.1333333333334</v>
      </c>
      <c r="I59" s="117">
        <f t="shared" si="12"/>
        <v>17.133333333333333</v>
      </c>
      <c r="J59" s="117">
        <f t="shared" si="12"/>
        <v>389.73333333333335</v>
      </c>
      <c r="K59" s="117">
        <f t="shared" si="12"/>
        <v>7.0666666666666664</v>
      </c>
      <c r="L59" s="117">
        <f t="shared" si="12"/>
        <v>3379.8</v>
      </c>
      <c r="M59" s="117">
        <f t="shared" si="12"/>
        <v>24.2</v>
      </c>
      <c r="N59" s="117">
        <f t="shared" si="12"/>
        <v>2736.4</v>
      </c>
      <c r="O59" s="117">
        <f t="shared" si="12"/>
        <v>41.93333333333333</v>
      </c>
      <c r="P59" s="117">
        <f t="shared" si="12"/>
        <v>750.6</v>
      </c>
      <c r="Q59" s="117"/>
      <c r="R59" s="125"/>
    </row>
    <row r="60" spans="1:19" ht="41.25" customHeight="1" x14ac:dyDescent="0.15">
      <c r="A60" s="487" t="s">
        <v>17</v>
      </c>
      <c r="B60" s="519"/>
      <c r="C60" s="520"/>
      <c r="D60" s="9"/>
      <c r="E60" s="9"/>
      <c r="F60" s="117">
        <f>F57/$D$57*18</f>
        <v>665.29729729729729</v>
      </c>
      <c r="G60" s="117">
        <f t="shared" ref="G60:P60" si="13">G57/$D$57*18</f>
        <v>113.02702702702703</v>
      </c>
      <c r="H60" s="117">
        <f t="shared" si="13"/>
        <v>1646.0540540540539</v>
      </c>
      <c r="I60" s="117">
        <f t="shared" si="13"/>
        <v>13.891891891891893</v>
      </c>
      <c r="J60" s="117">
        <f t="shared" si="13"/>
        <v>316</v>
      </c>
      <c r="K60" s="117">
        <f t="shared" si="13"/>
        <v>5.7297297297297298</v>
      </c>
      <c r="L60" s="117">
        <f t="shared" si="13"/>
        <v>2740.3783783783788</v>
      </c>
      <c r="M60" s="117">
        <f t="shared" si="13"/>
        <v>19.621621621621621</v>
      </c>
      <c r="N60" s="117">
        <f t="shared" si="13"/>
        <v>2218.7027027027029</v>
      </c>
      <c r="O60" s="117">
        <f t="shared" si="13"/>
        <v>34</v>
      </c>
      <c r="P60" s="117">
        <f t="shared" si="13"/>
        <v>608.5945945945947</v>
      </c>
      <c r="Q60" s="117"/>
      <c r="R60" s="125"/>
    </row>
    <row r="61" spans="1:19" ht="41.25" customHeight="1" x14ac:dyDescent="0.15">
      <c r="A61" s="487" t="s">
        <v>18</v>
      </c>
      <c r="B61" s="519"/>
      <c r="C61" s="520"/>
      <c r="D61" s="250">
        <v>333</v>
      </c>
      <c r="E61" s="250">
        <v>458</v>
      </c>
      <c r="F61" s="131">
        <v>13455</v>
      </c>
      <c r="G61" s="131">
        <v>2340</v>
      </c>
      <c r="H61" s="131">
        <v>33114</v>
      </c>
      <c r="I61" s="132">
        <v>124</v>
      </c>
      <c r="J61" s="131">
        <v>6359</v>
      </c>
      <c r="K61" s="132">
        <v>32</v>
      </c>
      <c r="L61" s="183">
        <f>SUM(F61+G61+H61+J61)</f>
        <v>55268</v>
      </c>
      <c r="M61" s="183">
        <f>SUM(I61+K61)</f>
        <v>156</v>
      </c>
      <c r="N61" s="223">
        <v>43928</v>
      </c>
      <c r="O61" s="131">
        <v>735</v>
      </c>
      <c r="P61" s="131">
        <v>13873</v>
      </c>
      <c r="Q61" s="119"/>
      <c r="R61" s="150"/>
    </row>
    <row r="62" spans="1:19" ht="34.5" customHeight="1" x14ac:dyDescent="0.15">
      <c r="A62" s="458"/>
      <c r="B62" s="459"/>
      <c r="C62" s="459"/>
      <c r="D62" s="459"/>
      <c r="E62" s="459"/>
      <c r="F62" s="459"/>
      <c r="G62" s="459"/>
      <c r="H62" s="459"/>
      <c r="I62" s="459"/>
      <c r="J62" s="459"/>
      <c r="K62" s="459"/>
      <c r="L62" s="459"/>
      <c r="M62" s="459"/>
      <c r="N62" s="459"/>
      <c r="O62" s="459"/>
      <c r="P62" s="459"/>
      <c r="Q62" s="459"/>
      <c r="R62" s="459"/>
      <c r="S62" s="1" t="s">
        <v>212</v>
      </c>
    </row>
    <row r="63" spans="1:19" ht="39" customHeight="1" x14ac:dyDescent="0.15">
      <c r="A63" s="505" t="s">
        <v>328</v>
      </c>
      <c r="B63" s="505"/>
      <c r="C63" s="505"/>
      <c r="D63" s="505"/>
      <c r="E63" s="505"/>
      <c r="F63" s="505"/>
      <c r="G63" s="505"/>
      <c r="H63" s="505"/>
      <c r="I63" s="505"/>
      <c r="J63" s="505"/>
      <c r="K63" s="505"/>
      <c r="L63" s="505"/>
      <c r="M63" s="505"/>
      <c r="N63" s="505"/>
      <c r="O63" s="505"/>
      <c r="P63" s="505"/>
      <c r="Q63" s="505"/>
      <c r="R63" s="74" t="s">
        <v>77</v>
      </c>
    </row>
    <row r="64" spans="1:19" ht="36.75" customHeight="1" x14ac:dyDescent="0.15">
      <c r="A64" s="17"/>
      <c r="B64" s="12"/>
      <c r="C64" s="50" t="s">
        <v>50</v>
      </c>
      <c r="D64" s="564" t="s">
        <v>82</v>
      </c>
      <c r="E64" s="564" t="s">
        <v>53</v>
      </c>
      <c r="F64" s="512" t="s">
        <v>104</v>
      </c>
      <c r="G64" s="513"/>
      <c r="H64" s="513"/>
      <c r="I64" s="513"/>
      <c r="J64" s="513"/>
      <c r="K64" s="513"/>
      <c r="L64" s="513"/>
      <c r="M64" s="513"/>
      <c r="N64" s="513"/>
      <c r="O64" s="513"/>
      <c r="P64" s="513"/>
      <c r="Q64" s="513"/>
      <c r="R64" s="514"/>
    </row>
    <row r="65" spans="1:18" ht="36.75" customHeight="1" x14ac:dyDescent="0.15">
      <c r="A65" s="18"/>
      <c r="B65" s="13"/>
      <c r="C65" s="51"/>
      <c r="D65" s="565"/>
      <c r="E65" s="565"/>
      <c r="F65" s="502" t="s">
        <v>0</v>
      </c>
      <c r="G65" s="481"/>
      <c r="H65" s="502" t="s">
        <v>1</v>
      </c>
      <c r="I65" s="503"/>
      <c r="J65" s="503"/>
      <c r="K65" s="481"/>
      <c r="L65" s="37"/>
      <c r="M65" s="510" t="s">
        <v>164</v>
      </c>
      <c r="N65" s="485" t="s">
        <v>170</v>
      </c>
      <c r="O65" s="485" t="s">
        <v>148</v>
      </c>
      <c r="P65" s="485" t="s">
        <v>150</v>
      </c>
      <c r="Q65" s="8"/>
      <c r="R65" s="39"/>
    </row>
    <row r="66" spans="1:18" ht="36.75" customHeight="1" x14ac:dyDescent="0.15">
      <c r="A66" s="26" t="s">
        <v>56</v>
      </c>
      <c r="B66" s="14"/>
      <c r="C66" s="52"/>
      <c r="D66" s="566"/>
      <c r="E66" s="566"/>
      <c r="F66" s="38" t="s">
        <v>2</v>
      </c>
      <c r="G66" s="38" t="s">
        <v>3</v>
      </c>
      <c r="H66" s="38" t="s">
        <v>2</v>
      </c>
      <c r="I66" s="151" t="s">
        <v>164</v>
      </c>
      <c r="J66" s="38" t="s">
        <v>3</v>
      </c>
      <c r="K66" s="151" t="s">
        <v>164</v>
      </c>
      <c r="L66" s="62" t="s">
        <v>4</v>
      </c>
      <c r="M66" s="511"/>
      <c r="N66" s="515"/>
      <c r="O66" s="515"/>
      <c r="P66" s="515"/>
      <c r="Q66" s="15" t="s">
        <v>5</v>
      </c>
      <c r="R66" s="28" t="s">
        <v>6</v>
      </c>
    </row>
    <row r="67" spans="1:18" ht="37.5" customHeight="1" x14ac:dyDescent="0.15">
      <c r="A67" s="455" t="s">
        <v>29</v>
      </c>
      <c r="B67" s="456"/>
      <c r="C67" s="457"/>
      <c r="D67" s="136">
        <v>18</v>
      </c>
      <c r="E67" s="136">
        <v>28</v>
      </c>
      <c r="F67" s="123">
        <v>284</v>
      </c>
      <c r="G67" s="123">
        <v>31</v>
      </c>
      <c r="H67" s="123">
        <v>1700</v>
      </c>
      <c r="I67" s="123">
        <v>28</v>
      </c>
      <c r="J67" s="123">
        <v>540</v>
      </c>
      <c r="K67" s="123">
        <v>21</v>
      </c>
      <c r="L67" s="110">
        <f t="shared" ref="L67:L81" si="14">SUM(F67+G67+H67+J67)</f>
        <v>2555</v>
      </c>
      <c r="M67" s="124">
        <f>SUM(I67+K67)</f>
        <v>49</v>
      </c>
      <c r="N67" s="124">
        <v>1807</v>
      </c>
      <c r="O67" s="123">
        <v>49</v>
      </c>
      <c r="P67" s="123">
        <v>433</v>
      </c>
      <c r="Q67" s="123">
        <v>3219</v>
      </c>
      <c r="R67" s="125">
        <f t="shared" ref="R67:R81" si="15">L67/Q67*100</f>
        <v>79.37247592420006</v>
      </c>
    </row>
    <row r="68" spans="1:18" ht="37.5" customHeight="1" x14ac:dyDescent="0.15">
      <c r="A68" s="455" t="s">
        <v>73</v>
      </c>
      <c r="B68" s="456"/>
      <c r="C68" s="457"/>
      <c r="D68" s="136">
        <v>27</v>
      </c>
      <c r="E68" s="136">
        <v>30</v>
      </c>
      <c r="F68" s="123">
        <v>347</v>
      </c>
      <c r="G68" s="123">
        <v>56</v>
      </c>
      <c r="H68" s="123">
        <v>2962</v>
      </c>
      <c r="I68" s="123">
        <v>38</v>
      </c>
      <c r="J68" s="123">
        <v>653</v>
      </c>
      <c r="K68" s="123">
        <v>22</v>
      </c>
      <c r="L68" s="110">
        <f t="shared" si="14"/>
        <v>4018</v>
      </c>
      <c r="M68" s="124">
        <f t="shared" ref="M68:M81" si="16">SUM(I68+K68)</f>
        <v>60</v>
      </c>
      <c r="N68" s="124">
        <v>2842</v>
      </c>
      <c r="O68" s="123">
        <v>147</v>
      </c>
      <c r="P68" s="123">
        <v>665</v>
      </c>
      <c r="Q68" s="123">
        <v>5790</v>
      </c>
      <c r="R68" s="125">
        <f t="shared" si="15"/>
        <v>69.395509499136438</v>
      </c>
    </row>
    <row r="69" spans="1:18" ht="37.5" customHeight="1" x14ac:dyDescent="0.15">
      <c r="A69" s="504" t="s">
        <v>238</v>
      </c>
      <c r="B69" s="456"/>
      <c r="C69" s="457"/>
      <c r="D69" s="136">
        <v>18</v>
      </c>
      <c r="E69" s="136">
        <v>29</v>
      </c>
      <c r="F69" s="123">
        <v>2</v>
      </c>
      <c r="G69" s="123">
        <v>0</v>
      </c>
      <c r="H69" s="123">
        <v>3414</v>
      </c>
      <c r="I69" s="123">
        <v>0</v>
      </c>
      <c r="J69" s="123">
        <v>550</v>
      </c>
      <c r="K69" s="123">
        <v>0</v>
      </c>
      <c r="L69" s="110">
        <f t="shared" si="14"/>
        <v>3966</v>
      </c>
      <c r="M69" s="124">
        <f t="shared" si="16"/>
        <v>0</v>
      </c>
      <c r="N69" s="124">
        <v>3949</v>
      </c>
      <c r="O69" s="123">
        <v>17</v>
      </c>
      <c r="P69" s="123">
        <v>1080</v>
      </c>
      <c r="Q69" s="123">
        <v>3939</v>
      </c>
      <c r="R69" s="125">
        <f t="shared" si="15"/>
        <v>100.68545316070067</v>
      </c>
    </row>
    <row r="70" spans="1:18" ht="37.5" customHeight="1" x14ac:dyDescent="0.15">
      <c r="A70" s="455" t="s">
        <v>30</v>
      </c>
      <c r="B70" s="456"/>
      <c r="C70" s="457"/>
      <c r="D70" s="136">
        <v>18</v>
      </c>
      <c r="E70" s="136">
        <v>29</v>
      </c>
      <c r="F70" s="123">
        <v>1253</v>
      </c>
      <c r="G70" s="123">
        <v>236</v>
      </c>
      <c r="H70" s="123">
        <v>836</v>
      </c>
      <c r="I70" s="123">
        <v>0</v>
      </c>
      <c r="J70" s="123">
        <v>129</v>
      </c>
      <c r="K70" s="123">
        <v>0</v>
      </c>
      <c r="L70" s="110">
        <f t="shared" si="14"/>
        <v>2454</v>
      </c>
      <c r="M70" s="124">
        <f t="shared" si="16"/>
        <v>0</v>
      </c>
      <c r="N70" s="124">
        <v>1797</v>
      </c>
      <c r="O70" s="123">
        <v>0</v>
      </c>
      <c r="P70" s="123">
        <v>561</v>
      </c>
      <c r="Q70" s="123">
        <v>2344</v>
      </c>
      <c r="R70" s="125">
        <f t="shared" si="15"/>
        <v>104.69283276450511</v>
      </c>
    </row>
    <row r="71" spans="1:18" ht="37.5" customHeight="1" x14ac:dyDescent="0.15">
      <c r="A71" s="455" t="s">
        <v>31</v>
      </c>
      <c r="B71" s="456"/>
      <c r="C71" s="457"/>
      <c r="D71" s="136">
        <v>18</v>
      </c>
      <c r="E71" s="136">
        <v>28</v>
      </c>
      <c r="F71" s="123">
        <v>341</v>
      </c>
      <c r="G71" s="123">
        <v>46</v>
      </c>
      <c r="H71" s="123">
        <v>1603</v>
      </c>
      <c r="I71" s="123">
        <v>18</v>
      </c>
      <c r="J71" s="123">
        <v>157</v>
      </c>
      <c r="K71" s="123">
        <v>2</v>
      </c>
      <c r="L71" s="110">
        <f t="shared" si="14"/>
        <v>2147</v>
      </c>
      <c r="M71" s="124">
        <f t="shared" si="16"/>
        <v>20</v>
      </c>
      <c r="N71" s="124">
        <v>886</v>
      </c>
      <c r="O71" s="123">
        <v>0</v>
      </c>
      <c r="P71" s="123">
        <v>233</v>
      </c>
      <c r="Q71" s="123">
        <v>1380</v>
      </c>
      <c r="R71" s="125">
        <f t="shared" si="15"/>
        <v>155.57971014492753</v>
      </c>
    </row>
    <row r="72" spans="1:18" ht="37.5" customHeight="1" x14ac:dyDescent="0.15">
      <c r="A72" s="455" t="s">
        <v>32</v>
      </c>
      <c r="B72" s="456"/>
      <c r="C72" s="457"/>
      <c r="D72" s="136">
        <v>18</v>
      </c>
      <c r="E72" s="136">
        <v>29</v>
      </c>
      <c r="F72" s="123">
        <v>409</v>
      </c>
      <c r="G72" s="123">
        <v>30</v>
      </c>
      <c r="H72" s="123">
        <v>1412</v>
      </c>
      <c r="I72" s="123">
        <v>12</v>
      </c>
      <c r="J72" s="123">
        <v>305</v>
      </c>
      <c r="K72" s="123">
        <v>2</v>
      </c>
      <c r="L72" s="110">
        <f t="shared" si="14"/>
        <v>2156</v>
      </c>
      <c r="M72" s="124">
        <f t="shared" si="16"/>
        <v>14</v>
      </c>
      <c r="N72" s="124">
        <v>2019</v>
      </c>
      <c r="O72" s="123">
        <v>121</v>
      </c>
      <c r="P72" s="123">
        <v>439</v>
      </c>
      <c r="Q72" s="123">
        <v>2007</v>
      </c>
      <c r="R72" s="125">
        <f t="shared" si="15"/>
        <v>107.4240159441953</v>
      </c>
    </row>
    <row r="73" spans="1:18" ht="37.5" customHeight="1" x14ac:dyDescent="0.15">
      <c r="A73" s="455" t="s">
        <v>33</v>
      </c>
      <c r="B73" s="479"/>
      <c r="C73" s="528"/>
      <c r="D73" s="136">
        <v>27</v>
      </c>
      <c r="E73" s="136">
        <v>25</v>
      </c>
      <c r="F73" s="123">
        <v>1485</v>
      </c>
      <c r="G73" s="123">
        <v>184</v>
      </c>
      <c r="H73" s="123">
        <v>1743</v>
      </c>
      <c r="I73" s="123">
        <v>16</v>
      </c>
      <c r="J73" s="123">
        <v>862</v>
      </c>
      <c r="K73" s="123">
        <v>15</v>
      </c>
      <c r="L73" s="110">
        <f t="shared" si="14"/>
        <v>4274</v>
      </c>
      <c r="M73" s="124">
        <f t="shared" si="16"/>
        <v>31</v>
      </c>
      <c r="N73" s="124">
        <v>2673</v>
      </c>
      <c r="O73" s="123">
        <v>0</v>
      </c>
      <c r="P73" s="123">
        <v>1720</v>
      </c>
      <c r="Q73" s="123">
        <v>4165</v>
      </c>
      <c r="R73" s="125">
        <f t="shared" si="15"/>
        <v>102.6170468187275</v>
      </c>
    </row>
    <row r="74" spans="1:18" ht="37.5" customHeight="1" x14ac:dyDescent="0.15">
      <c r="A74" s="455" t="s">
        <v>34</v>
      </c>
      <c r="B74" s="456"/>
      <c r="C74" s="457"/>
      <c r="D74" s="136">
        <v>27</v>
      </c>
      <c r="E74" s="136">
        <v>29</v>
      </c>
      <c r="F74" s="123">
        <v>1773</v>
      </c>
      <c r="G74" s="123">
        <v>270</v>
      </c>
      <c r="H74" s="123">
        <v>1759</v>
      </c>
      <c r="I74" s="123">
        <v>16</v>
      </c>
      <c r="J74" s="123">
        <v>276</v>
      </c>
      <c r="K74" s="123">
        <v>15</v>
      </c>
      <c r="L74" s="110">
        <f t="shared" si="14"/>
        <v>4078</v>
      </c>
      <c r="M74" s="124">
        <f t="shared" si="16"/>
        <v>31</v>
      </c>
      <c r="N74" s="124">
        <v>2696</v>
      </c>
      <c r="O74" s="123">
        <v>82</v>
      </c>
      <c r="P74" s="123">
        <v>1081</v>
      </c>
      <c r="Q74" s="123">
        <v>4653</v>
      </c>
      <c r="R74" s="125">
        <f t="shared" si="15"/>
        <v>87.642381259402541</v>
      </c>
    </row>
    <row r="75" spans="1:18" ht="37.5" customHeight="1" x14ac:dyDescent="0.15">
      <c r="A75" s="455" t="s">
        <v>35</v>
      </c>
      <c r="B75" s="456"/>
      <c r="C75" s="457"/>
      <c r="D75" s="136">
        <v>18</v>
      </c>
      <c r="E75" s="136">
        <v>27</v>
      </c>
      <c r="F75" s="123">
        <v>141</v>
      </c>
      <c r="G75" s="123">
        <v>2</v>
      </c>
      <c r="H75" s="123">
        <v>1327</v>
      </c>
      <c r="I75" s="123">
        <v>5</v>
      </c>
      <c r="J75" s="123">
        <v>228</v>
      </c>
      <c r="K75" s="123">
        <v>2</v>
      </c>
      <c r="L75" s="110">
        <f t="shared" si="14"/>
        <v>1698</v>
      </c>
      <c r="M75" s="124">
        <f t="shared" si="16"/>
        <v>7</v>
      </c>
      <c r="N75" s="124">
        <v>0</v>
      </c>
      <c r="O75" s="123">
        <v>0</v>
      </c>
      <c r="P75" s="401">
        <v>207</v>
      </c>
      <c r="Q75" s="123">
        <v>2047</v>
      </c>
      <c r="R75" s="125">
        <f t="shared" si="15"/>
        <v>82.950659501709822</v>
      </c>
    </row>
    <row r="76" spans="1:18" ht="37.5" customHeight="1" x14ac:dyDescent="0.15">
      <c r="A76" s="455" t="s">
        <v>49</v>
      </c>
      <c r="B76" s="456"/>
      <c r="C76" s="457"/>
      <c r="D76" s="136">
        <v>18</v>
      </c>
      <c r="E76" s="136">
        <v>27</v>
      </c>
      <c r="F76" s="123">
        <v>168</v>
      </c>
      <c r="G76" s="123">
        <v>15</v>
      </c>
      <c r="H76" s="123">
        <v>1197</v>
      </c>
      <c r="I76" s="123">
        <v>17</v>
      </c>
      <c r="J76" s="123">
        <v>152</v>
      </c>
      <c r="K76" s="123">
        <v>4</v>
      </c>
      <c r="L76" s="110">
        <f t="shared" si="14"/>
        <v>1532</v>
      </c>
      <c r="M76" s="124">
        <f t="shared" si="16"/>
        <v>21</v>
      </c>
      <c r="N76" s="124">
        <v>550</v>
      </c>
      <c r="O76" s="123">
        <v>0</v>
      </c>
      <c r="P76" s="123">
        <v>230</v>
      </c>
      <c r="Q76" s="123">
        <v>1792</v>
      </c>
      <c r="R76" s="125">
        <f t="shared" si="15"/>
        <v>85.491071428571431</v>
      </c>
    </row>
    <row r="77" spans="1:18" ht="37.5" customHeight="1" x14ac:dyDescent="0.15">
      <c r="A77" s="455" t="s">
        <v>36</v>
      </c>
      <c r="B77" s="456"/>
      <c r="C77" s="457"/>
      <c r="D77" s="136">
        <v>18</v>
      </c>
      <c r="E77" s="136">
        <v>29</v>
      </c>
      <c r="F77" s="123">
        <v>1440</v>
      </c>
      <c r="G77" s="123">
        <v>158</v>
      </c>
      <c r="H77" s="123">
        <v>1379</v>
      </c>
      <c r="I77" s="123">
        <v>3</v>
      </c>
      <c r="J77" s="123">
        <v>147</v>
      </c>
      <c r="K77" s="123">
        <v>4</v>
      </c>
      <c r="L77" s="110">
        <f t="shared" si="14"/>
        <v>3124</v>
      </c>
      <c r="M77" s="124">
        <f t="shared" si="16"/>
        <v>7</v>
      </c>
      <c r="N77" s="124">
        <v>2508</v>
      </c>
      <c r="O77" s="123">
        <v>74</v>
      </c>
      <c r="P77" s="123">
        <v>962</v>
      </c>
      <c r="Q77" s="123">
        <v>3150</v>
      </c>
      <c r="R77" s="125">
        <f t="shared" si="15"/>
        <v>99.174603174603178</v>
      </c>
    </row>
    <row r="78" spans="1:18" ht="37.5" customHeight="1" x14ac:dyDescent="0.15">
      <c r="A78" s="455" t="s">
        <v>84</v>
      </c>
      <c r="B78" s="456"/>
      <c r="C78" s="457"/>
      <c r="D78" s="136">
        <v>18</v>
      </c>
      <c r="E78" s="136">
        <v>29</v>
      </c>
      <c r="F78" s="123">
        <v>1233</v>
      </c>
      <c r="G78" s="123">
        <v>160</v>
      </c>
      <c r="H78" s="123">
        <v>1736</v>
      </c>
      <c r="I78" s="123">
        <v>4</v>
      </c>
      <c r="J78" s="123">
        <v>323</v>
      </c>
      <c r="K78" s="123">
        <v>1</v>
      </c>
      <c r="L78" s="110">
        <f t="shared" si="14"/>
        <v>3452</v>
      </c>
      <c r="M78" s="124">
        <f t="shared" si="16"/>
        <v>5</v>
      </c>
      <c r="N78" s="124">
        <v>3015</v>
      </c>
      <c r="O78" s="123">
        <v>185</v>
      </c>
      <c r="P78" s="123">
        <v>1085</v>
      </c>
      <c r="Q78" s="123">
        <v>3862</v>
      </c>
      <c r="R78" s="125">
        <f t="shared" si="15"/>
        <v>89.383738995339201</v>
      </c>
    </row>
    <row r="79" spans="1:18" ht="37.5" customHeight="1" x14ac:dyDescent="0.15">
      <c r="A79" s="455" t="s">
        <v>235</v>
      </c>
      <c r="B79" s="456"/>
      <c r="C79" s="457"/>
      <c r="D79" s="136">
        <v>18</v>
      </c>
      <c r="E79" s="136">
        <v>31</v>
      </c>
      <c r="F79" s="123">
        <v>563</v>
      </c>
      <c r="G79" s="123">
        <v>65</v>
      </c>
      <c r="H79" s="123">
        <v>3168</v>
      </c>
      <c r="I79" s="123">
        <v>2</v>
      </c>
      <c r="J79" s="123">
        <v>598</v>
      </c>
      <c r="K79" s="123">
        <v>5</v>
      </c>
      <c r="L79" s="110">
        <f t="shared" si="14"/>
        <v>4394</v>
      </c>
      <c r="M79" s="124">
        <f t="shared" si="16"/>
        <v>7</v>
      </c>
      <c r="N79" s="124">
        <v>4285</v>
      </c>
      <c r="O79" s="123">
        <v>29</v>
      </c>
      <c r="P79" s="123">
        <v>401</v>
      </c>
      <c r="Q79" s="123">
        <v>4329</v>
      </c>
      <c r="R79" s="125">
        <f t="shared" si="15"/>
        <v>101.50150150150151</v>
      </c>
    </row>
    <row r="80" spans="1:18" ht="37.5" customHeight="1" x14ac:dyDescent="0.15">
      <c r="A80" s="455" t="s">
        <v>120</v>
      </c>
      <c r="B80" s="456"/>
      <c r="C80" s="457"/>
      <c r="D80" s="136">
        <v>18</v>
      </c>
      <c r="E80" s="136">
        <v>27</v>
      </c>
      <c r="F80" s="123">
        <v>299</v>
      </c>
      <c r="G80" s="123">
        <v>30</v>
      </c>
      <c r="H80" s="123">
        <v>1279</v>
      </c>
      <c r="I80" s="123">
        <v>135</v>
      </c>
      <c r="J80" s="123">
        <v>303</v>
      </c>
      <c r="K80" s="123">
        <v>93</v>
      </c>
      <c r="L80" s="110">
        <f t="shared" si="14"/>
        <v>1911</v>
      </c>
      <c r="M80" s="124">
        <f t="shared" si="16"/>
        <v>228</v>
      </c>
      <c r="N80" s="124">
        <v>1836</v>
      </c>
      <c r="O80" s="123">
        <v>27</v>
      </c>
      <c r="P80" s="123">
        <v>412</v>
      </c>
      <c r="Q80" s="123">
        <v>3253</v>
      </c>
      <c r="R80" s="125">
        <f t="shared" si="15"/>
        <v>58.745773132493085</v>
      </c>
    </row>
    <row r="81" spans="1:18" ht="37.5" customHeight="1" x14ac:dyDescent="0.15">
      <c r="A81" s="455" t="s">
        <v>37</v>
      </c>
      <c r="B81" s="456"/>
      <c r="C81" s="457"/>
      <c r="D81" s="136">
        <v>27</v>
      </c>
      <c r="E81" s="136">
        <v>30</v>
      </c>
      <c r="F81" s="123">
        <v>540</v>
      </c>
      <c r="G81" s="123">
        <v>65</v>
      </c>
      <c r="H81" s="123">
        <v>4094</v>
      </c>
      <c r="I81" s="123">
        <v>0</v>
      </c>
      <c r="J81" s="123">
        <v>554</v>
      </c>
      <c r="K81" s="123">
        <v>0</v>
      </c>
      <c r="L81" s="110">
        <f t="shared" si="14"/>
        <v>5253</v>
      </c>
      <c r="M81" s="124">
        <f t="shared" si="16"/>
        <v>0</v>
      </c>
      <c r="N81" s="124">
        <v>4341</v>
      </c>
      <c r="O81" s="123">
        <v>50</v>
      </c>
      <c r="P81" s="123">
        <v>840</v>
      </c>
      <c r="Q81" s="123">
        <v>5681</v>
      </c>
      <c r="R81" s="125">
        <f t="shared" si="15"/>
        <v>92.466115120577371</v>
      </c>
    </row>
    <row r="82" spans="1:18" ht="37.5" customHeight="1" x14ac:dyDescent="0.15">
      <c r="A82" s="455"/>
      <c r="B82" s="479"/>
      <c r="C82" s="528"/>
      <c r="D82" s="136"/>
      <c r="E82" s="136"/>
      <c r="F82" s="123"/>
      <c r="G82" s="123"/>
      <c r="H82" s="123"/>
      <c r="I82" s="123"/>
      <c r="J82" s="123"/>
      <c r="K82" s="123"/>
      <c r="L82" s="110"/>
      <c r="M82" s="110"/>
      <c r="N82" s="110"/>
      <c r="O82" s="123"/>
      <c r="P82" s="123"/>
      <c r="Q82" s="123"/>
      <c r="R82" s="125"/>
    </row>
    <row r="83" spans="1:18" ht="37.5" customHeight="1" x14ac:dyDescent="0.15">
      <c r="A83" s="455"/>
      <c r="B83" s="479"/>
      <c r="C83" s="528"/>
      <c r="D83" s="136"/>
      <c r="E83" s="136"/>
      <c r="F83" s="123"/>
      <c r="G83" s="123"/>
      <c r="H83" s="123"/>
      <c r="I83" s="123"/>
      <c r="J83" s="123"/>
      <c r="K83" s="123"/>
      <c r="L83" s="110"/>
      <c r="M83" s="110"/>
      <c r="N83" s="110"/>
      <c r="O83" s="123"/>
      <c r="P83" s="123"/>
      <c r="Q83" s="123"/>
      <c r="R83" s="125"/>
    </row>
    <row r="84" spans="1:18" ht="37.5" customHeight="1" x14ac:dyDescent="0.15">
      <c r="A84" s="455"/>
      <c r="B84" s="479"/>
      <c r="C84" s="528"/>
      <c r="D84" s="136"/>
      <c r="E84" s="136"/>
      <c r="F84" s="123"/>
      <c r="G84" s="123"/>
      <c r="H84" s="123"/>
      <c r="I84" s="123"/>
      <c r="J84" s="123"/>
      <c r="K84" s="123"/>
      <c r="L84" s="110"/>
      <c r="M84" s="110"/>
      <c r="N84" s="110"/>
      <c r="O84" s="123"/>
      <c r="P84" s="123"/>
      <c r="Q84" s="123"/>
      <c r="R84" s="125"/>
    </row>
    <row r="85" spans="1:18" ht="37.5" customHeight="1" x14ac:dyDescent="0.15">
      <c r="A85" s="455"/>
      <c r="B85" s="479"/>
      <c r="C85" s="528"/>
      <c r="D85" s="136"/>
      <c r="E85" s="136"/>
      <c r="F85" s="123"/>
      <c r="G85" s="123"/>
      <c r="H85" s="123"/>
      <c r="I85" s="123"/>
      <c r="J85" s="123"/>
      <c r="K85" s="123"/>
      <c r="L85" s="110"/>
      <c r="M85" s="110"/>
      <c r="N85" s="110"/>
      <c r="O85" s="123"/>
      <c r="P85" s="123"/>
      <c r="Q85" s="123"/>
      <c r="R85" s="125"/>
    </row>
    <row r="86" spans="1:18" ht="37.5" customHeight="1" x14ac:dyDescent="0.15">
      <c r="A86" s="494" t="s">
        <v>275</v>
      </c>
      <c r="B86" s="495"/>
      <c r="C86" s="496"/>
      <c r="D86" s="137">
        <f t="shared" ref="D86:Q86" si="17">SUM(D67:D81)</f>
        <v>306</v>
      </c>
      <c r="E86" s="137">
        <f t="shared" si="17"/>
        <v>427</v>
      </c>
      <c r="F86" s="128">
        <f t="shared" si="17"/>
        <v>10278</v>
      </c>
      <c r="G86" s="128">
        <f t="shared" si="17"/>
        <v>1348</v>
      </c>
      <c r="H86" s="128">
        <f t="shared" si="17"/>
        <v>29609</v>
      </c>
      <c r="I86" s="128">
        <f t="shared" si="17"/>
        <v>294</v>
      </c>
      <c r="J86" s="128">
        <f t="shared" si="17"/>
        <v>5777</v>
      </c>
      <c r="K86" s="128">
        <f t="shared" si="17"/>
        <v>186</v>
      </c>
      <c r="L86" s="128">
        <f t="shared" si="17"/>
        <v>47012</v>
      </c>
      <c r="M86" s="128">
        <f t="shared" si="17"/>
        <v>480</v>
      </c>
      <c r="N86" s="128">
        <f t="shared" si="17"/>
        <v>35204</v>
      </c>
      <c r="O86" s="128">
        <f t="shared" si="17"/>
        <v>781</v>
      </c>
      <c r="P86" s="128">
        <f t="shared" si="17"/>
        <v>10349</v>
      </c>
      <c r="Q86" s="128">
        <f t="shared" si="17"/>
        <v>51611</v>
      </c>
      <c r="R86" s="129">
        <f>L86/Q86*100</f>
        <v>91.089108910891099</v>
      </c>
    </row>
    <row r="87" spans="1:18" ht="37.5" customHeight="1" x14ac:dyDescent="0.15">
      <c r="A87" s="509" t="s">
        <v>15</v>
      </c>
      <c r="B87" s="468"/>
      <c r="C87" s="501"/>
      <c r="D87" s="58"/>
      <c r="E87" s="58"/>
      <c r="F87" s="117">
        <f t="shared" ref="F87:K87" si="18">F86/$L$86*100</f>
        <v>21.862503190674719</v>
      </c>
      <c r="G87" s="117">
        <f t="shared" si="18"/>
        <v>2.8673530162511698</v>
      </c>
      <c r="H87" s="117">
        <f t="shared" si="18"/>
        <v>62.98179188292351</v>
      </c>
      <c r="I87" s="117">
        <f t="shared" si="18"/>
        <v>0.62537224538415725</v>
      </c>
      <c r="J87" s="117">
        <f t="shared" si="18"/>
        <v>12.288351910150599</v>
      </c>
      <c r="K87" s="117">
        <f t="shared" si="18"/>
        <v>0.39564366544711993</v>
      </c>
      <c r="L87" s="117"/>
      <c r="M87" s="117"/>
      <c r="N87" s="117"/>
      <c r="O87" s="117"/>
      <c r="P87" s="117"/>
      <c r="Q87" s="117" t="s">
        <v>72</v>
      </c>
      <c r="R87" s="130"/>
    </row>
    <row r="88" spans="1:18" ht="37.5" customHeight="1" x14ac:dyDescent="0.15">
      <c r="A88" s="487" t="s">
        <v>16</v>
      </c>
      <c r="B88" s="488"/>
      <c r="C88" s="489"/>
      <c r="D88" s="58"/>
      <c r="E88" s="58"/>
      <c r="F88" s="117">
        <f>F86/15</f>
        <v>685.2</v>
      </c>
      <c r="G88" s="117">
        <f t="shared" ref="G88:P88" si="19">G86/15</f>
        <v>89.86666666666666</v>
      </c>
      <c r="H88" s="117">
        <f t="shared" si="19"/>
        <v>1973.9333333333334</v>
      </c>
      <c r="I88" s="117">
        <f t="shared" si="19"/>
        <v>19.600000000000001</v>
      </c>
      <c r="J88" s="117">
        <f t="shared" si="19"/>
        <v>385.13333333333333</v>
      </c>
      <c r="K88" s="117">
        <f t="shared" si="19"/>
        <v>12.4</v>
      </c>
      <c r="L88" s="117">
        <f t="shared" si="19"/>
        <v>3134.1333333333332</v>
      </c>
      <c r="M88" s="117">
        <f t="shared" si="19"/>
        <v>32</v>
      </c>
      <c r="N88" s="117">
        <f t="shared" si="19"/>
        <v>2346.9333333333334</v>
      </c>
      <c r="O88" s="117">
        <f t="shared" si="19"/>
        <v>52.06666666666667</v>
      </c>
      <c r="P88" s="117">
        <f t="shared" si="19"/>
        <v>689.93333333333328</v>
      </c>
      <c r="Q88" s="117" t="s">
        <v>72</v>
      </c>
      <c r="R88" s="130"/>
    </row>
    <row r="89" spans="1:18" ht="37.5" customHeight="1" x14ac:dyDescent="0.15">
      <c r="A89" s="487" t="s">
        <v>17</v>
      </c>
      <c r="B89" s="488"/>
      <c r="C89" s="489"/>
      <c r="D89" s="58"/>
      <c r="E89" s="58"/>
      <c r="F89" s="117">
        <f>F86/$D$86*18</f>
        <v>604.58823529411757</v>
      </c>
      <c r="G89" s="117">
        <f t="shared" ref="G89:P89" si="20">G86/$D$86*18</f>
        <v>79.294117647058826</v>
      </c>
      <c r="H89" s="117">
        <f t="shared" si="20"/>
        <v>1741.7058823529412</v>
      </c>
      <c r="I89" s="117">
        <f t="shared" si="20"/>
        <v>17.294117647058822</v>
      </c>
      <c r="J89" s="117">
        <f t="shared" si="20"/>
        <v>339.8235294117647</v>
      </c>
      <c r="K89" s="117">
        <f t="shared" si="20"/>
        <v>10.941176470588234</v>
      </c>
      <c r="L89" s="117">
        <f t="shared" si="20"/>
        <v>2765.4117647058824</v>
      </c>
      <c r="M89" s="117">
        <f t="shared" si="20"/>
        <v>28.235294117647058</v>
      </c>
      <c r="N89" s="117">
        <f t="shared" si="20"/>
        <v>2070.8235294117649</v>
      </c>
      <c r="O89" s="117">
        <f t="shared" si="20"/>
        <v>45.941176470588232</v>
      </c>
      <c r="P89" s="117">
        <f t="shared" si="20"/>
        <v>608.76470588235293</v>
      </c>
      <c r="Q89" s="117"/>
      <c r="R89" s="130"/>
    </row>
    <row r="90" spans="1:18" ht="37.5" customHeight="1" x14ac:dyDescent="0.15">
      <c r="A90" s="487" t="s">
        <v>18</v>
      </c>
      <c r="B90" s="488"/>
      <c r="C90" s="489"/>
      <c r="D90" s="341">
        <v>306</v>
      </c>
      <c r="E90" s="341">
        <v>435</v>
      </c>
      <c r="F90" s="339">
        <v>11085</v>
      </c>
      <c r="G90" s="339">
        <v>1399</v>
      </c>
      <c r="H90" s="339">
        <v>33068</v>
      </c>
      <c r="I90" s="340">
        <v>85</v>
      </c>
      <c r="J90" s="339">
        <v>6059</v>
      </c>
      <c r="K90" s="340">
        <v>53</v>
      </c>
      <c r="L90" s="300">
        <f>SUM(F90+G90+H90+J90)</f>
        <v>51611</v>
      </c>
      <c r="M90" s="300">
        <f>SUM(I90+K90)</f>
        <v>138</v>
      </c>
      <c r="N90" s="301">
        <v>37542</v>
      </c>
      <c r="O90" s="339">
        <v>914</v>
      </c>
      <c r="P90" s="339">
        <v>12230</v>
      </c>
      <c r="Q90" s="133" t="s">
        <v>252</v>
      </c>
      <c r="R90" s="135"/>
    </row>
    <row r="91" spans="1:18" ht="37.5" customHeight="1" x14ac:dyDescent="0.15">
      <c r="A91" s="458"/>
      <c r="B91" s="458"/>
      <c r="C91" s="458"/>
      <c r="D91" s="458"/>
      <c r="E91" s="458"/>
      <c r="F91" s="458"/>
      <c r="G91" s="458"/>
      <c r="H91" s="458"/>
      <c r="I91" s="458"/>
      <c r="J91" s="458"/>
      <c r="K91" s="458"/>
      <c r="L91" s="458"/>
      <c r="M91" s="458"/>
      <c r="N91" s="458"/>
      <c r="O91" s="458"/>
      <c r="P91" s="458"/>
      <c r="Q91" s="458"/>
      <c r="R91" s="458"/>
    </row>
    <row r="92" spans="1:18" ht="36.75" customHeight="1" x14ac:dyDescent="0.15">
      <c r="A92" s="505" t="s">
        <v>329</v>
      </c>
      <c r="B92" s="505"/>
      <c r="C92" s="505"/>
      <c r="D92" s="505"/>
      <c r="E92" s="505"/>
      <c r="F92" s="505"/>
      <c r="G92" s="505"/>
      <c r="H92" s="505"/>
      <c r="I92" s="505"/>
      <c r="J92" s="505"/>
      <c r="K92" s="505"/>
      <c r="L92" s="505"/>
      <c r="M92" s="505"/>
      <c r="N92" s="505"/>
      <c r="O92" s="505"/>
      <c r="P92" s="505"/>
      <c r="Q92" s="505"/>
      <c r="R92" s="74" t="s">
        <v>77</v>
      </c>
    </row>
    <row r="93" spans="1:18" ht="38.25" customHeight="1" x14ac:dyDescent="0.15">
      <c r="A93" s="17"/>
      <c r="B93" s="12"/>
      <c r="C93" s="50" t="s">
        <v>50</v>
      </c>
      <c r="D93" s="564" t="s">
        <v>82</v>
      </c>
      <c r="E93" s="564" t="s">
        <v>53</v>
      </c>
      <c r="F93" s="512" t="s">
        <v>104</v>
      </c>
      <c r="G93" s="513"/>
      <c r="H93" s="513"/>
      <c r="I93" s="513"/>
      <c r="J93" s="513"/>
      <c r="K93" s="513"/>
      <c r="L93" s="513"/>
      <c r="M93" s="513"/>
      <c r="N93" s="513"/>
      <c r="O93" s="513"/>
      <c r="P93" s="513"/>
      <c r="Q93" s="513"/>
      <c r="R93" s="514"/>
    </row>
    <row r="94" spans="1:18" ht="38.25" customHeight="1" x14ac:dyDescent="0.15">
      <c r="A94" s="18"/>
      <c r="B94" s="13"/>
      <c r="C94" s="51"/>
      <c r="D94" s="565"/>
      <c r="E94" s="565"/>
      <c r="F94" s="502" t="s">
        <v>0</v>
      </c>
      <c r="G94" s="481"/>
      <c r="H94" s="502" t="s">
        <v>1</v>
      </c>
      <c r="I94" s="503"/>
      <c r="J94" s="503"/>
      <c r="K94" s="481"/>
      <c r="L94" s="37"/>
      <c r="M94" s="510" t="s">
        <v>164</v>
      </c>
      <c r="N94" s="485" t="s">
        <v>170</v>
      </c>
      <c r="O94" s="485" t="s">
        <v>148</v>
      </c>
      <c r="P94" s="485" t="s">
        <v>150</v>
      </c>
      <c r="Q94" s="8"/>
      <c r="R94" s="39"/>
    </row>
    <row r="95" spans="1:18" ht="38.25" customHeight="1" x14ac:dyDescent="0.15">
      <c r="A95" s="26" t="s">
        <v>56</v>
      </c>
      <c r="B95" s="14"/>
      <c r="C95" s="52"/>
      <c r="D95" s="566"/>
      <c r="E95" s="566"/>
      <c r="F95" s="38" t="s">
        <v>2</v>
      </c>
      <c r="G95" s="38" t="s">
        <v>3</v>
      </c>
      <c r="H95" s="38" t="s">
        <v>2</v>
      </c>
      <c r="I95" s="151" t="s">
        <v>164</v>
      </c>
      <c r="J95" s="38" t="s">
        <v>3</v>
      </c>
      <c r="K95" s="151" t="s">
        <v>164</v>
      </c>
      <c r="L95" s="62" t="s">
        <v>4</v>
      </c>
      <c r="M95" s="511"/>
      <c r="N95" s="515"/>
      <c r="O95" s="515"/>
      <c r="P95" s="515"/>
      <c r="Q95" s="15" t="s">
        <v>5</v>
      </c>
      <c r="R95" s="28" t="s">
        <v>6</v>
      </c>
    </row>
    <row r="96" spans="1:18" ht="39" customHeight="1" x14ac:dyDescent="0.15">
      <c r="A96" s="504" t="s">
        <v>190</v>
      </c>
      <c r="B96" s="456"/>
      <c r="C96" s="457"/>
      <c r="D96" s="136">
        <v>18</v>
      </c>
      <c r="E96" s="136">
        <v>28</v>
      </c>
      <c r="F96" s="123">
        <v>1246</v>
      </c>
      <c r="G96" s="123">
        <v>196</v>
      </c>
      <c r="H96" s="123">
        <v>967</v>
      </c>
      <c r="I96" s="123">
        <v>2</v>
      </c>
      <c r="J96" s="123">
        <v>79</v>
      </c>
      <c r="K96" s="123">
        <v>2</v>
      </c>
      <c r="L96" s="110">
        <f>SUM(F96+G96+H96+J96)</f>
        <v>2488</v>
      </c>
      <c r="M96" s="124">
        <f>SUM(I96+K96)</f>
        <v>4</v>
      </c>
      <c r="N96" s="124">
        <v>2081</v>
      </c>
      <c r="O96" s="123">
        <v>0</v>
      </c>
      <c r="P96" s="123">
        <v>662</v>
      </c>
      <c r="Q96" s="123">
        <v>2884</v>
      </c>
      <c r="R96" s="125">
        <f t="shared" ref="R96:R112" si="21">L96/Q96*100</f>
        <v>86.269070735090153</v>
      </c>
    </row>
    <row r="97" spans="1:18" ht="39" customHeight="1" x14ac:dyDescent="0.15">
      <c r="A97" s="504" t="s">
        <v>59</v>
      </c>
      <c r="B97" s="456"/>
      <c r="C97" s="457"/>
      <c r="D97" s="136">
        <v>18</v>
      </c>
      <c r="E97" s="136">
        <v>29</v>
      </c>
      <c r="F97" s="123">
        <v>800</v>
      </c>
      <c r="G97" s="123">
        <v>31</v>
      </c>
      <c r="H97" s="123">
        <v>2031</v>
      </c>
      <c r="I97" s="123">
        <v>0</v>
      </c>
      <c r="J97" s="123">
        <v>210</v>
      </c>
      <c r="K97" s="123">
        <v>0</v>
      </c>
      <c r="L97" s="110">
        <f t="shared" ref="L97:L112" si="22">SUM(F97+G97+H97+J97)</f>
        <v>3072</v>
      </c>
      <c r="M97" s="124">
        <f t="shared" ref="M97:M112" si="23">SUM(I97+K97)</f>
        <v>0</v>
      </c>
      <c r="N97" s="124">
        <v>2997</v>
      </c>
      <c r="O97" s="123">
        <v>0</v>
      </c>
      <c r="P97" s="123">
        <v>867</v>
      </c>
      <c r="Q97" s="123">
        <v>3707</v>
      </c>
      <c r="R97" s="125">
        <f t="shared" si="21"/>
        <v>82.870245481521437</v>
      </c>
    </row>
    <row r="98" spans="1:18" ht="39" customHeight="1" x14ac:dyDescent="0.15">
      <c r="A98" s="455" t="s">
        <v>92</v>
      </c>
      <c r="B98" s="456"/>
      <c r="C98" s="457"/>
      <c r="D98" s="136">
        <v>36</v>
      </c>
      <c r="E98" s="136">
        <v>29</v>
      </c>
      <c r="F98" s="123">
        <v>1405</v>
      </c>
      <c r="G98" s="123">
        <v>168</v>
      </c>
      <c r="H98" s="123">
        <v>1510</v>
      </c>
      <c r="I98" s="123">
        <v>6</v>
      </c>
      <c r="J98" s="123">
        <v>195</v>
      </c>
      <c r="K98" s="123">
        <v>1</v>
      </c>
      <c r="L98" s="110">
        <f t="shared" si="22"/>
        <v>3278</v>
      </c>
      <c r="M98" s="124">
        <f t="shared" si="23"/>
        <v>7</v>
      </c>
      <c r="N98" s="124">
        <v>693</v>
      </c>
      <c r="O98" s="123">
        <v>0</v>
      </c>
      <c r="P98" s="123">
        <v>780</v>
      </c>
      <c r="Q98" s="123">
        <v>3397</v>
      </c>
      <c r="R98" s="125">
        <f t="shared" si="21"/>
        <v>96.496909037385919</v>
      </c>
    </row>
    <row r="99" spans="1:18" ht="39" customHeight="1" x14ac:dyDescent="0.15">
      <c r="A99" s="455" t="s">
        <v>38</v>
      </c>
      <c r="B99" s="456"/>
      <c r="C99" s="457"/>
      <c r="D99" s="136">
        <v>18</v>
      </c>
      <c r="E99" s="136">
        <v>27</v>
      </c>
      <c r="F99" s="123">
        <v>838</v>
      </c>
      <c r="G99" s="123">
        <v>65</v>
      </c>
      <c r="H99" s="123">
        <v>1929</v>
      </c>
      <c r="I99" s="123">
        <v>0</v>
      </c>
      <c r="J99" s="123">
        <v>149</v>
      </c>
      <c r="K99" s="123">
        <v>0</v>
      </c>
      <c r="L99" s="110">
        <f t="shared" si="22"/>
        <v>2981</v>
      </c>
      <c r="M99" s="124">
        <f t="shared" si="23"/>
        <v>0</v>
      </c>
      <c r="N99" s="124">
        <v>1955</v>
      </c>
      <c r="O99" s="123">
        <v>4</v>
      </c>
      <c r="P99" s="123">
        <v>604</v>
      </c>
      <c r="Q99" s="123">
        <v>3397</v>
      </c>
      <c r="R99" s="125">
        <f t="shared" si="21"/>
        <v>87.75390050044156</v>
      </c>
    </row>
    <row r="100" spans="1:18" ht="39" customHeight="1" x14ac:dyDescent="0.15">
      <c r="A100" s="504" t="s">
        <v>83</v>
      </c>
      <c r="B100" s="456"/>
      <c r="C100" s="457"/>
      <c r="D100" s="136">
        <v>18</v>
      </c>
      <c r="E100" s="136">
        <v>31</v>
      </c>
      <c r="F100" s="123">
        <v>1237</v>
      </c>
      <c r="G100" s="123">
        <v>254</v>
      </c>
      <c r="H100" s="123">
        <v>1540</v>
      </c>
      <c r="I100" s="123">
        <v>4</v>
      </c>
      <c r="J100" s="123">
        <v>430</v>
      </c>
      <c r="K100" s="123">
        <v>5</v>
      </c>
      <c r="L100" s="110">
        <f t="shared" si="22"/>
        <v>3461</v>
      </c>
      <c r="M100" s="124">
        <f t="shared" si="23"/>
        <v>9</v>
      </c>
      <c r="N100" s="124">
        <v>2942</v>
      </c>
      <c r="O100" s="123">
        <v>161</v>
      </c>
      <c r="P100" s="123">
        <v>809</v>
      </c>
      <c r="Q100" s="127">
        <v>3992</v>
      </c>
      <c r="R100" s="125">
        <f t="shared" si="21"/>
        <v>86.698396793587179</v>
      </c>
    </row>
    <row r="101" spans="1:18" ht="39" customHeight="1" x14ac:dyDescent="0.15">
      <c r="A101" s="504" t="s">
        <v>121</v>
      </c>
      <c r="B101" s="456"/>
      <c r="C101" s="457"/>
      <c r="D101" s="136">
        <v>27</v>
      </c>
      <c r="E101" s="136">
        <v>31</v>
      </c>
      <c r="F101" s="123">
        <v>1788</v>
      </c>
      <c r="G101" s="123">
        <v>92</v>
      </c>
      <c r="H101" s="123">
        <v>2991</v>
      </c>
      <c r="I101" s="123">
        <v>2</v>
      </c>
      <c r="J101" s="123">
        <v>294</v>
      </c>
      <c r="K101" s="123">
        <v>0</v>
      </c>
      <c r="L101" s="110">
        <f t="shared" si="22"/>
        <v>5165</v>
      </c>
      <c r="M101" s="124">
        <f t="shared" si="23"/>
        <v>2</v>
      </c>
      <c r="N101" s="124">
        <v>4939</v>
      </c>
      <c r="O101" s="123">
        <v>115</v>
      </c>
      <c r="P101" s="123">
        <v>1092</v>
      </c>
      <c r="Q101" s="123">
        <v>5718</v>
      </c>
      <c r="R101" s="125">
        <f t="shared" si="21"/>
        <v>90.328786288912212</v>
      </c>
    </row>
    <row r="102" spans="1:18" ht="39" customHeight="1" x14ac:dyDescent="0.15">
      <c r="A102" s="504" t="s">
        <v>89</v>
      </c>
      <c r="B102" s="456"/>
      <c r="C102" s="457"/>
      <c r="D102" s="136">
        <v>18</v>
      </c>
      <c r="E102" s="136">
        <v>27</v>
      </c>
      <c r="F102" s="123">
        <v>939</v>
      </c>
      <c r="G102" s="123">
        <v>67</v>
      </c>
      <c r="H102" s="123">
        <v>804</v>
      </c>
      <c r="I102" s="123">
        <v>2</v>
      </c>
      <c r="J102" s="123">
        <v>98</v>
      </c>
      <c r="K102" s="123">
        <v>2</v>
      </c>
      <c r="L102" s="110">
        <f t="shared" si="22"/>
        <v>1908</v>
      </c>
      <c r="M102" s="124">
        <f t="shared" si="23"/>
        <v>4</v>
      </c>
      <c r="N102" s="124">
        <v>661</v>
      </c>
      <c r="O102" s="123">
        <v>1</v>
      </c>
      <c r="P102" s="123">
        <v>412</v>
      </c>
      <c r="Q102" s="123">
        <v>2194</v>
      </c>
      <c r="R102" s="125">
        <f t="shared" si="21"/>
        <v>86.964448495897912</v>
      </c>
    </row>
    <row r="103" spans="1:18" ht="39" customHeight="1" x14ac:dyDescent="0.15">
      <c r="A103" s="455" t="s">
        <v>90</v>
      </c>
      <c r="B103" s="456"/>
      <c r="C103" s="457"/>
      <c r="D103" s="136">
        <v>36</v>
      </c>
      <c r="E103" s="136">
        <v>27</v>
      </c>
      <c r="F103" s="123">
        <v>1120</v>
      </c>
      <c r="G103" s="123">
        <v>76</v>
      </c>
      <c r="H103" s="123">
        <v>1689</v>
      </c>
      <c r="I103" s="123">
        <v>0</v>
      </c>
      <c r="J103" s="123">
        <v>217</v>
      </c>
      <c r="K103" s="123">
        <v>0</v>
      </c>
      <c r="L103" s="110">
        <f t="shared" si="22"/>
        <v>3102</v>
      </c>
      <c r="M103" s="124">
        <f t="shared" si="23"/>
        <v>0</v>
      </c>
      <c r="N103" s="124">
        <v>2383</v>
      </c>
      <c r="O103" s="123">
        <v>2</v>
      </c>
      <c r="P103" s="123">
        <v>726</v>
      </c>
      <c r="Q103" s="123">
        <v>2912</v>
      </c>
      <c r="R103" s="125">
        <f t="shared" si="21"/>
        <v>106.52472527472527</v>
      </c>
    </row>
    <row r="104" spans="1:18" ht="39" customHeight="1" x14ac:dyDescent="0.15">
      <c r="A104" s="455" t="s">
        <v>91</v>
      </c>
      <c r="B104" s="456"/>
      <c r="C104" s="457"/>
      <c r="D104" s="136">
        <v>18</v>
      </c>
      <c r="E104" s="136">
        <v>26</v>
      </c>
      <c r="F104" s="123">
        <v>868</v>
      </c>
      <c r="G104" s="123">
        <v>43</v>
      </c>
      <c r="H104" s="123">
        <v>773</v>
      </c>
      <c r="I104" s="123">
        <v>0</v>
      </c>
      <c r="J104" s="123">
        <v>75</v>
      </c>
      <c r="K104" s="123">
        <v>0</v>
      </c>
      <c r="L104" s="110">
        <f t="shared" si="22"/>
        <v>1759</v>
      </c>
      <c r="M104" s="124">
        <f t="shared" si="23"/>
        <v>0</v>
      </c>
      <c r="N104" s="124">
        <v>1187</v>
      </c>
      <c r="O104" s="123">
        <v>0</v>
      </c>
      <c r="P104" s="123">
        <v>429</v>
      </c>
      <c r="Q104" s="123">
        <v>2092</v>
      </c>
      <c r="R104" s="125">
        <f t="shared" si="21"/>
        <v>84.082217973231351</v>
      </c>
    </row>
    <row r="105" spans="1:18" ht="39" customHeight="1" x14ac:dyDescent="0.15">
      <c r="A105" s="455" t="s">
        <v>138</v>
      </c>
      <c r="B105" s="456"/>
      <c r="C105" s="457"/>
      <c r="D105" s="136">
        <v>18</v>
      </c>
      <c r="E105" s="136">
        <v>28</v>
      </c>
      <c r="F105" s="123">
        <v>75</v>
      </c>
      <c r="G105" s="123">
        <v>5</v>
      </c>
      <c r="H105" s="123">
        <v>2955</v>
      </c>
      <c r="I105" s="123">
        <v>0</v>
      </c>
      <c r="J105" s="123">
        <v>333</v>
      </c>
      <c r="K105" s="123">
        <v>0</v>
      </c>
      <c r="L105" s="110">
        <f>SUM(F105+G105+H105+J105)</f>
        <v>3368</v>
      </c>
      <c r="M105" s="124">
        <f>SUM(I105+K105)</f>
        <v>0</v>
      </c>
      <c r="N105" s="124">
        <v>3147</v>
      </c>
      <c r="O105" s="123">
        <v>0</v>
      </c>
      <c r="P105" s="123">
        <v>1041</v>
      </c>
      <c r="Q105" s="123">
        <v>4129</v>
      </c>
      <c r="R105" s="125">
        <f t="shared" si="21"/>
        <v>81.569387260837971</v>
      </c>
    </row>
    <row r="106" spans="1:18" ht="39" customHeight="1" x14ac:dyDescent="0.15">
      <c r="A106" s="455" t="s">
        <v>39</v>
      </c>
      <c r="B106" s="456"/>
      <c r="C106" s="457"/>
      <c r="D106" s="136">
        <v>27</v>
      </c>
      <c r="E106" s="136">
        <v>26</v>
      </c>
      <c r="F106" s="123">
        <v>945</v>
      </c>
      <c r="G106" s="123">
        <v>59</v>
      </c>
      <c r="H106" s="123">
        <v>1486</v>
      </c>
      <c r="I106" s="123">
        <v>0</v>
      </c>
      <c r="J106" s="123">
        <v>87</v>
      </c>
      <c r="K106" s="123">
        <v>0</v>
      </c>
      <c r="L106" s="110">
        <f t="shared" si="22"/>
        <v>2577</v>
      </c>
      <c r="M106" s="124">
        <f t="shared" si="23"/>
        <v>0</v>
      </c>
      <c r="N106" s="124">
        <v>2488</v>
      </c>
      <c r="O106" s="123">
        <v>0</v>
      </c>
      <c r="P106" s="123">
        <v>773</v>
      </c>
      <c r="Q106" s="123">
        <v>3008</v>
      </c>
      <c r="R106" s="125">
        <f t="shared" si="21"/>
        <v>85.6715425531915</v>
      </c>
    </row>
    <row r="107" spans="1:18" ht="39" customHeight="1" x14ac:dyDescent="0.15">
      <c r="A107" s="455" t="s">
        <v>40</v>
      </c>
      <c r="B107" s="456"/>
      <c r="C107" s="457"/>
      <c r="D107" s="136">
        <v>27</v>
      </c>
      <c r="E107" s="136">
        <v>27</v>
      </c>
      <c r="F107" s="123">
        <v>1263</v>
      </c>
      <c r="G107" s="123">
        <v>102</v>
      </c>
      <c r="H107" s="123">
        <v>1479</v>
      </c>
      <c r="I107" s="123">
        <v>0</v>
      </c>
      <c r="J107" s="123">
        <v>185</v>
      </c>
      <c r="K107" s="123">
        <v>0</v>
      </c>
      <c r="L107" s="110">
        <f t="shared" si="22"/>
        <v>3029</v>
      </c>
      <c r="M107" s="124">
        <f t="shared" si="23"/>
        <v>0</v>
      </c>
      <c r="N107" s="124">
        <v>1421</v>
      </c>
      <c r="O107" s="123">
        <v>25</v>
      </c>
      <c r="P107" s="123">
        <v>683</v>
      </c>
      <c r="Q107" s="123">
        <v>3369</v>
      </c>
      <c r="R107" s="125">
        <f t="shared" si="21"/>
        <v>89.907984565152859</v>
      </c>
    </row>
    <row r="108" spans="1:18" ht="39" customHeight="1" x14ac:dyDescent="0.15">
      <c r="A108" s="455" t="s">
        <v>41</v>
      </c>
      <c r="B108" s="456"/>
      <c r="C108" s="457"/>
      <c r="D108" s="136">
        <v>18</v>
      </c>
      <c r="E108" s="136">
        <v>25</v>
      </c>
      <c r="F108" s="123">
        <v>1201</v>
      </c>
      <c r="G108" s="123">
        <v>63</v>
      </c>
      <c r="H108" s="123">
        <v>953</v>
      </c>
      <c r="I108" s="123">
        <v>0</v>
      </c>
      <c r="J108" s="123">
        <v>102</v>
      </c>
      <c r="K108" s="123">
        <v>0</v>
      </c>
      <c r="L108" s="110">
        <f t="shared" si="22"/>
        <v>2319</v>
      </c>
      <c r="M108" s="124">
        <f t="shared" si="23"/>
        <v>0</v>
      </c>
      <c r="N108" s="124">
        <v>144</v>
      </c>
      <c r="O108" s="123">
        <v>35</v>
      </c>
      <c r="P108" s="123">
        <v>562</v>
      </c>
      <c r="Q108" s="123">
        <v>3068</v>
      </c>
      <c r="R108" s="125">
        <f t="shared" si="21"/>
        <v>75.586701434159068</v>
      </c>
    </row>
    <row r="109" spans="1:18" ht="39" customHeight="1" x14ac:dyDescent="0.15">
      <c r="A109" s="455" t="s">
        <v>42</v>
      </c>
      <c r="B109" s="456"/>
      <c r="C109" s="457"/>
      <c r="D109" s="136">
        <v>18</v>
      </c>
      <c r="E109" s="136">
        <v>28</v>
      </c>
      <c r="F109" s="123">
        <v>550</v>
      </c>
      <c r="G109" s="123">
        <v>80</v>
      </c>
      <c r="H109" s="123">
        <v>1880</v>
      </c>
      <c r="I109" s="123">
        <v>20</v>
      </c>
      <c r="J109" s="123">
        <v>322</v>
      </c>
      <c r="K109" s="123">
        <v>8</v>
      </c>
      <c r="L109" s="110">
        <f t="shared" si="22"/>
        <v>2832</v>
      </c>
      <c r="M109" s="124">
        <f t="shared" si="23"/>
        <v>28</v>
      </c>
      <c r="N109" s="124">
        <v>2725</v>
      </c>
      <c r="O109" s="123">
        <v>2</v>
      </c>
      <c r="P109" s="123">
        <v>343</v>
      </c>
      <c r="Q109" s="123">
        <v>2813</v>
      </c>
      <c r="R109" s="125">
        <f t="shared" si="21"/>
        <v>100.67543547813722</v>
      </c>
    </row>
    <row r="110" spans="1:18" ht="39" customHeight="1" x14ac:dyDescent="0.15">
      <c r="A110" s="455" t="s">
        <v>43</v>
      </c>
      <c r="B110" s="456"/>
      <c r="C110" s="457"/>
      <c r="D110" s="136">
        <v>27</v>
      </c>
      <c r="E110" s="136">
        <v>28</v>
      </c>
      <c r="F110" s="123">
        <v>1692</v>
      </c>
      <c r="G110" s="123">
        <v>79</v>
      </c>
      <c r="H110" s="123">
        <v>1920</v>
      </c>
      <c r="I110" s="123">
        <v>0</v>
      </c>
      <c r="J110" s="123">
        <v>278</v>
      </c>
      <c r="K110" s="123">
        <v>9</v>
      </c>
      <c r="L110" s="110">
        <f t="shared" si="22"/>
        <v>3969</v>
      </c>
      <c r="M110" s="124">
        <f t="shared" si="23"/>
        <v>9</v>
      </c>
      <c r="N110" s="124">
        <v>2994</v>
      </c>
      <c r="O110" s="123">
        <v>198</v>
      </c>
      <c r="P110" s="123">
        <v>896</v>
      </c>
      <c r="Q110" s="123">
        <v>4407</v>
      </c>
      <c r="R110" s="125">
        <f t="shared" si="21"/>
        <v>90.061266167460857</v>
      </c>
    </row>
    <row r="111" spans="1:18" ht="39" customHeight="1" x14ac:dyDescent="0.15">
      <c r="A111" s="455" t="s">
        <v>44</v>
      </c>
      <c r="B111" s="456"/>
      <c r="C111" s="457"/>
      <c r="D111" s="136">
        <v>18</v>
      </c>
      <c r="E111" s="136">
        <v>28</v>
      </c>
      <c r="F111" s="123">
        <v>603</v>
      </c>
      <c r="G111" s="123">
        <v>76</v>
      </c>
      <c r="H111" s="123">
        <v>2625</v>
      </c>
      <c r="I111" s="123">
        <v>1</v>
      </c>
      <c r="J111" s="123">
        <v>261</v>
      </c>
      <c r="K111" s="123">
        <v>1</v>
      </c>
      <c r="L111" s="110">
        <f t="shared" si="22"/>
        <v>3565</v>
      </c>
      <c r="M111" s="124">
        <f t="shared" si="23"/>
        <v>2</v>
      </c>
      <c r="N111" s="124">
        <v>2781</v>
      </c>
      <c r="O111" s="123">
        <v>0</v>
      </c>
      <c r="P111" s="123">
        <v>599</v>
      </c>
      <c r="Q111" s="123">
        <v>3509</v>
      </c>
      <c r="R111" s="125">
        <f t="shared" si="21"/>
        <v>101.59589626674266</v>
      </c>
    </row>
    <row r="112" spans="1:18" ht="39" customHeight="1" x14ac:dyDescent="0.15">
      <c r="A112" s="455" t="s">
        <v>46</v>
      </c>
      <c r="B112" s="456"/>
      <c r="C112" s="457"/>
      <c r="D112" s="136">
        <v>18</v>
      </c>
      <c r="E112" s="136">
        <v>25</v>
      </c>
      <c r="F112" s="123">
        <v>980</v>
      </c>
      <c r="G112" s="123">
        <v>80</v>
      </c>
      <c r="H112" s="123">
        <v>790</v>
      </c>
      <c r="I112" s="123">
        <v>0</v>
      </c>
      <c r="J112" s="123">
        <v>79</v>
      </c>
      <c r="K112" s="123">
        <v>0</v>
      </c>
      <c r="L112" s="110">
        <f t="shared" si="22"/>
        <v>1929</v>
      </c>
      <c r="M112" s="124">
        <f t="shared" si="23"/>
        <v>0</v>
      </c>
      <c r="N112" s="124">
        <v>1069</v>
      </c>
      <c r="O112" s="123">
        <v>0</v>
      </c>
      <c r="P112" s="123">
        <v>405</v>
      </c>
      <c r="Q112" s="123">
        <v>2237</v>
      </c>
      <c r="R112" s="125">
        <f t="shared" si="21"/>
        <v>86.231560125167633</v>
      </c>
    </row>
    <row r="113" spans="1:18" ht="39" customHeight="1" x14ac:dyDescent="0.15">
      <c r="A113" s="455"/>
      <c r="B113" s="479"/>
      <c r="C113" s="528"/>
      <c r="D113" s="140" t="s">
        <v>19</v>
      </c>
      <c r="E113" s="140"/>
      <c r="F113" s="147" t="s">
        <v>19</v>
      </c>
      <c r="G113" s="147" t="s">
        <v>19</v>
      </c>
      <c r="H113" s="147" t="s">
        <v>19</v>
      </c>
      <c r="I113" s="147"/>
      <c r="J113" s="147" t="s">
        <v>19</v>
      </c>
      <c r="K113" s="147"/>
      <c r="L113" s="148" t="s">
        <v>14</v>
      </c>
      <c r="M113" s="182"/>
      <c r="N113" s="182"/>
      <c r="O113" s="123"/>
      <c r="P113" s="123"/>
      <c r="Q113" s="147" t="s">
        <v>14</v>
      </c>
      <c r="R113" s="149" t="s">
        <v>14</v>
      </c>
    </row>
    <row r="114" spans="1:18" ht="39" customHeight="1" x14ac:dyDescent="0.15">
      <c r="A114" s="455"/>
      <c r="B114" s="479"/>
      <c r="C114" s="528"/>
      <c r="D114" s="140"/>
      <c r="E114" s="140"/>
      <c r="F114" s="147"/>
      <c r="G114" s="147"/>
      <c r="H114" s="147"/>
      <c r="I114" s="147"/>
      <c r="J114" s="147"/>
      <c r="K114" s="147"/>
      <c r="L114" s="148"/>
      <c r="M114" s="182"/>
      <c r="N114" s="182"/>
      <c r="O114" s="123"/>
      <c r="P114" s="123"/>
      <c r="Q114" s="147"/>
      <c r="R114" s="149"/>
    </row>
    <row r="115" spans="1:18" ht="39" customHeight="1" x14ac:dyDescent="0.15">
      <c r="A115" s="455"/>
      <c r="B115" s="479"/>
      <c r="C115" s="528"/>
      <c r="D115" s="140"/>
      <c r="E115" s="140"/>
      <c r="F115" s="147"/>
      <c r="G115" s="147"/>
      <c r="H115" s="147"/>
      <c r="I115" s="147"/>
      <c r="J115" s="147"/>
      <c r="K115" s="147"/>
      <c r="L115" s="148"/>
      <c r="M115" s="182"/>
      <c r="N115" s="182"/>
      <c r="O115" s="123"/>
      <c r="P115" s="123"/>
      <c r="Q115" s="147"/>
      <c r="R115" s="149"/>
    </row>
    <row r="116" spans="1:18" ht="39" customHeight="1" x14ac:dyDescent="0.15">
      <c r="A116" s="455"/>
      <c r="B116" s="479"/>
      <c r="C116" s="528"/>
      <c r="D116" s="140"/>
      <c r="E116" s="140"/>
      <c r="F116" s="147"/>
      <c r="G116" s="147"/>
      <c r="H116" s="147"/>
      <c r="I116" s="147"/>
      <c r="J116" s="147"/>
      <c r="K116" s="147"/>
      <c r="L116" s="148"/>
      <c r="M116" s="148"/>
      <c r="N116" s="148"/>
      <c r="O116" s="123"/>
      <c r="P116" s="123"/>
      <c r="Q116" s="147"/>
      <c r="R116" s="149"/>
    </row>
    <row r="117" spans="1:18" ht="39" customHeight="1" x14ac:dyDescent="0.15">
      <c r="A117" s="494" t="s">
        <v>360</v>
      </c>
      <c r="B117" s="495"/>
      <c r="C117" s="496"/>
      <c r="D117" s="186">
        <f t="shared" ref="D117:Q117" si="24">SUM(D96:D112)</f>
        <v>378</v>
      </c>
      <c r="E117" s="186">
        <f t="shared" si="24"/>
        <v>470</v>
      </c>
      <c r="F117" s="128">
        <f t="shared" si="24"/>
        <v>17550</v>
      </c>
      <c r="G117" s="128">
        <f t="shared" si="24"/>
        <v>1536</v>
      </c>
      <c r="H117" s="128">
        <f t="shared" si="24"/>
        <v>28322</v>
      </c>
      <c r="I117" s="128">
        <f t="shared" si="24"/>
        <v>37</v>
      </c>
      <c r="J117" s="128">
        <f t="shared" si="24"/>
        <v>3394</v>
      </c>
      <c r="K117" s="128">
        <f t="shared" si="24"/>
        <v>28</v>
      </c>
      <c r="L117" s="128">
        <f t="shared" si="24"/>
        <v>50802</v>
      </c>
      <c r="M117" s="128">
        <f t="shared" si="24"/>
        <v>65</v>
      </c>
      <c r="N117" s="128">
        <f t="shared" si="24"/>
        <v>36607</v>
      </c>
      <c r="O117" s="128">
        <f t="shared" si="24"/>
        <v>543</v>
      </c>
      <c r="P117" s="128">
        <f t="shared" si="24"/>
        <v>11683</v>
      </c>
      <c r="Q117" s="128">
        <f t="shared" si="24"/>
        <v>56833</v>
      </c>
      <c r="R117" s="129">
        <f>L117/Q117*100</f>
        <v>89.388207555469535</v>
      </c>
    </row>
    <row r="118" spans="1:18" ht="39" customHeight="1" x14ac:dyDescent="0.15">
      <c r="A118" s="500" t="s">
        <v>15</v>
      </c>
      <c r="B118" s="468"/>
      <c r="C118" s="501"/>
      <c r="D118" s="60"/>
      <c r="E118" s="60"/>
      <c r="F118" s="117">
        <f t="shared" ref="F118:K118" si="25">F117/$L$117*100</f>
        <v>34.545884020314162</v>
      </c>
      <c r="G118" s="117">
        <f t="shared" si="25"/>
        <v>3.0235030116924531</v>
      </c>
      <c r="H118" s="117">
        <f t="shared" si="25"/>
        <v>55.74977363095941</v>
      </c>
      <c r="I118" s="117">
        <f t="shared" si="25"/>
        <v>7.283177827644581E-2</v>
      </c>
      <c r="J118" s="117">
        <f t="shared" si="25"/>
        <v>6.6808393370339756</v>
      </c>
      <c r="K118" s="117">
        <f t="shared" si="25"/>
        <v>5.511594031731034E-2</v>
      </c>
      <c r="L118" s="117"/>
      <c r="M118" s="117"/>
      <c r="N118" s="117"/>
      <c r="O118" s="117"/>
      <c r="P118" s="117"/>
      <c r="Q118" s="110" t="s">
        <v>72</v>
      </c>
      <c r="R118" s="125"/>
    </row>
    <row r="119" spans="1:18" ht="39" customHeight="1" x14ac:dyDescent="0.15">
      <c r="A119" s="487" t="s">
        <v>16</v>
      </c>
      <c r="B119" s="488"/>
      <c r="C119" s="489"/>
      <c r="D119" s="60"/>
      <c r="E119" s="60"/>
      <c r="F119" s="117">
        <f>F117/17</f>
        <v>1032.3529411764705</v>
      </c>
      <c r="G119" s="117">
        <f t="shared" ref="G119:P119" si="26">G117/17</f>
        <v>90.352941176470594</v>
      </c>
      <c r="H119" s="117">
        <f t="shared" si="26"/>
        <v>1666</v>
      </c>
      <c r="I119" s="117">
        <f t="shared" si="26"/>
        <v>2.1764705882352939</v>
      </c>
      <c r="J119" s="117">
        <f t="shared" si="26"/>
        <v>199.64705882352942</v>
      </c>
      <c r="K119" s="117">
        <f t="shared" si="26"/>
        <v>1.6470588235294117</v>
      </c>
      <c r="L119" s="117">
        <f t="shared" si="26"/>
        <v>2988.3529411764707</v>
      </c>
      <c r="M119" s="117">
        <f t="shared" si="26"/>
        <v>3.8235294117647061</v>
      </c>
      <c r="N119" s="117">
        <f t="shared" si="26"/>
        <v>2153.3529411764707</v>
      </c>
      <c r="O119" s="117">
        <f t="shared" si="26"/>
        <v>31.941176470588236</v>
      </c>
      <c r="P119" s="117">
        <f t="shared" si="26"/>
        <v>687.23529411764707</v>
      </c>
      <c r="Q119" s="110"/>
      <c r="R119" s="125"/>
    </row>
    <row r="120" spans="1:18" ht="39" customHeight="1" x14ac:dyDescent="0.15">
      <c r="A120" s="487" t="s">
        <v>17</v>
      </c>
      <c r="B120" s="488"/>
      <c r="C120" s="489"/>
      <c r="D120" s="60"/>
      <c r="E120" s="60"/>
      <c r="F120" s="117">
        <f>F117/$D$117*18</f>
        <v>835.71428571428578</v>
      </c>
      <c r="G120" s="117">
        <f t="shared" ref="G120:P120" si="27">G117/$D$117*18</f>
        <v>73.142857142857139</v>
      </c>
      <c r="H120" s="117">
        <f t="shared" si="27"/>
        <v>1348.6666666666665</v>
      </c>
      <c r="I120" s="117">
        <f t="shared" si="27"/>
        <v>1.7619047619047619</v>
      </c>
      <c r="J120" s="117">
        <f t="shared" si="27"/>
        <v>161.61904761904762</v>
      </c>
      <c r="K120" s="117">
        <f t="shared" si="27"/>
        <v>1.3333333333333333</v>
      </c>
      <c r="L120" s="117">
        <f t="shared" si="27"/>
        <v>2419.1428571428569</v>
      </c>
      <c r="M120" s="117">
        <f t="shared" si="27"/>
        <v>3.0952380952380949</v>
      </c>
      <c r="N120" s="117">
        <f t="shared" si="27"/>
        <v>1743.1904761904761</v>
      </c>
      <c r="O120" s="117">
        <f t="shared" si="27"/>
        <v>25.857142857142858</v>
      </c>
      <c r="P120" s="117">
        <f t="shared" si="27"/>
        <v>556.33333333333337</v>
      </c>
      <c r="Q120" s="110"/>
      <c r="R120" s="125"/>
    </row>
    <row r="121" spans="1:18" ht="39" customHeight="1" x14ac:dyDescent="0.15">
      <c r="A121" s="487" t="s">
        <v>60</v>
      </c>
      <c r="B121" s="488"/>
      <c r="C121" s="489"/>
      <c r="D121" s="250">
        <v>378</v>
      </c>
      <c r="E121" s="250">
        <v>497</v>
      </c>
      <c r="F121" s="131">
        <v>19031</v>
      </c>
      <c r="G121" s="131">
        <v>1584</v>
      </c>
      <c r="H121" s="131">
        <v>32248</v>
      </c>
      <c r="I121" s="132">
        <v>27</v>
      </c>
      <c r="J121" s="131">
        <v>3970</v>
      </c>
      <c r="K121" s="132">
        <v>17</v>
      </c>
      <c r="L121" s="223">
        <f>SUM(F121+G121+H121+J121)</f>
        <v>56833</v>
      </c>
      <c r="M121" s="223">
        <f>SUM(I121+K121)</f>
        <v>44</v>
      </c>
      <c r="N121" s="223">
        <v>40153</v>
      </c>
      <c r="O121" s="132">
        <v>681</v>
      </c>
      <c r="P121" s="131">
        <v>13446</v>
      </c>
      <c r="Q121" s="158"/>
      <c r="R121" s="150"/>
    </row>
    <row r="122" spans="1:18" ht="37.5" customHeight="1" x14ac:dyDescent="0.15">
      <c r="A122" s="556"/>
      <c r="B122" s="556"/>
      <c r="C122" s="556"/>
      <c r="D122" s="556"/>
      <c r="E122" s="556"/>
      <c r="F122" s="556"/>
      <c r="G122" s="556"/>
      <c r="H122" s="556"/>
      <c r="I122" s="556"/>
      <c r="J122" s="556"/>
      <c r="K122" s="556"/>
      <c r="L122" s="556"/>
      <c r="M122" s="556"/>
      <c r="N122" s="556"/>
      <c r="O122" s="556"/>
      <c r="P122" s="556"/>
      <c r="Q122" s="556"/>
      <c r="R122" s="556"/>
    </row>
    <row r="123" spans="1:18" ht="41.25" customHeight="1" thickBot="1" x14ac:dyDescent="0.2">
      <c r="A123" s="558" t="s">
        <v>330</v>
      </c>
      <c r="B123" s="558"/>
      <c r="C123" s="558"/>
      <c r="D123" s="558"/>
      <c r="E123" s="558"/>
      <c r="F123" s="558"/>
      <c r="G123" s="558"/>
      <c r="H123" s="558"/>
      <c r="I123" s="558"/>
      <c r="J123" s="558"/>
      <c r="K123" s="558"/>
      <c r="L123" s="558"/>
      <c r="M123" s="558"/>
      <c r="N123" s="558"/>
      <c r="O123" s="558"/>
      <c r="P123" s="558"/>
      <c r="Q123" s="558"/>
      <c r="R123" s="75" t="s">
        <v>77</v>
      </c>
    </row>
    <row r="124" spans="1:18" ht="41.25" customHeight="1" x14ac:dyDescent="0.15">
      <c r="A124" s="40"/>
      <c r="B124" s="41"/>
      <c r="C124" s="33" t="s">
        <v>50</v>
      </c>
      <c r="D124" s="570" t="s">
        <v>82</v>
      </c>
      <c r="E124" s="567" t="s">
        <v>53</v>
      </c>
      <c r="F124" s="492" t="s">
        <v>104</v>
      </c>
      <c r="G124" s="492"/>
      <c r="H124" s="492"/>
      <c r="I124" s="492"/>
      <c r="J124" s="492"/>
      <c r="K124" s="492"/>
      <c r="L124" s="492"/>
      <c r="M124" s="492"/>
      <c r="N124" s="492"/>
      <c r="O124" s="492"/>
      <c r="P124" s="492"/>
      <c r="Q124" s="492"/>
      <c r="R124" s="493"/>
    </row>
    <row r="125" spans="1:18" ht="41.25" customHeight="1" x14ac:dyDescent="0.15">
      <c r="A125" s="43"/>
      <c r="B125" s="13"/>
      <c r="C125" s="53"/>
      <c r="D125" s="571"/>
      <c r="E125" s="568"/>
      <c r="F125" s="503" t="s">
        <v>0</v>
      </c>
      <c r="G125" s="481"/>
      <c r="H125" s="502" t="s">
        <v>1</v>
      </c>
      <c r="I125" s="503"/>
      <c r="J125" s="503"/>
      <c r="K125" s="481"/>
      <c r="L125" s="77"/>
      <c r="M125" s="510" t="s">
        <v>164</v>
      </c>
      <c r="N125" s="485" t="s">
        <v>170</v>
      </c>
      <c r="O125" s="485" t="s">
        <v>148</v>
      </c>
      <c r="P125" s="485" t="s">
        <v>150</v>
      </c>
      <c r="Q125" s="8"/>
      <c r="R125" s="44"/>
    </row>
    <row r="126" spans="1:18" ht="41.25" customHeight="1" thickBot="1" x14ac:dyDescent="0.2">
      <c r="A126" s="34" t="s">
        <v>56</v>
      </c>
      <c r="B126" s="45"/>
      <c r="C126" s="54"/>
      <c r="D126" s="572"/>
      <c r="E126" s="569"/>
      <c r="F126" s="48" t="s">
        <v>2</v>
      </c>
      <c r="G126" s="46" t="s">
        <v>3</v>
      </c>
      <c r="H126" s="46" t="s">
        <v>2</v>
      </c>
      <c r="I126" s="152" t="s">
        <v>164</v>
      </c>
      <c r="J126" s="46" t="s">
        <v>3</v>
      </c>
      <c r="K126" s="152" t="s">
        <v>164</v>
      </c>
      <c r="L126" s="64" t="s">
        <v>4</v>
      </c>
      <c r="M126" s="533"/>
      <c r="N126" s="486"/>
      <c r="O126" s="486"/>
      <c r="P126" s="486"/>
      <c r="Q126" s="11" t="s">
        <v>5</v>
      </c>
      <c r="R126" s="47" t="s">
        <v>6</v>
      </c>
    </row>
    <row r="127" spans="1:18" ht="41.25" customHeight="1" x14ac:dyDescent="0.15">
      <c r="A127" s="477" t="s">
        <v>283</v>
      </c>
      <c r="B127" s="478"/>
      <c r="C127" s="478"/>
      <c r="D127" s="142">
        <f xml:space="preserve"> D27</f>
        <v>495</v>
      </c>
      <c r="E127" s="155">
        <f xml:space="preserve"> E27</f>
        <v>632</v>
      </c>
      <c r="F127" s="169">
        <f t="shared" ref="F127:R127" si="28">F27</f>
        <v>10369</v>
      </c>
      <c r="G127" s="110">
        <f t="shared" si="28"/>
        <v>1762</v>
      </c>
      <c r="H127" s="110">
        <f t="shared" si="28"/>
        <v>37762</v>
      </c>
      <c r="I127" s="110">
        <f t="shared" si="28"/>
        <v>168</v>
      </c>
      <c r="J127" s="110">
        <f t="shared" si="28"/>
        <v>9351</v>
      </c>
      <c r="K127" s="110">
        <f t="shared" si="28"/>
        <v>75</v>
      </c>
      <c r="L127" s="110">
        <f t="shared" si="28"/>
        <v>59244</v>
      </c>
      <c r="M127" s="110">
        <f t="shared" si="28"/>
        <v>243</v>
      </c>
      <c r="N127" s="110">
        <f t="shared" si="28"/>
        <v>53715</v>
      </c>
      <c r="O127" s="110">
        <f t="shared" si="28"/>
        <v>1496</v>
      </c>
      <c r="P127" s="110">
        <f t="shared" si="28"/>
        <v>12883</v>
      </c>
      <c r="Q127" s="110">
        <f t="shared" si="28"/>
        <v>67456</v>
      </c>
      <c r="R127" s="111">
        <f t="shared" si="28"/>
        <v>87.8261385199241</v>
      </c>
    </row>
    <row r="128" spans="1:18" ht="41.25" customHeight="1" x14ac:dyDescent="0.15">
      <c r="A128" s="474" t="s">
        <v>68</v>
      </c>
      <c r="B128" s="476"/>
      <c r="C128" s="539"/>
      <c r="D128" s="142"/>
      <c r="E128" s="155"/>
      <c r="F128" s="169">
        <f t="shared" ref="F128:K131" si="29">F28</f>
        <v>17.502194315036121</v>
      </c>
      <c r="G128" s="110">
        <f t="shared" si="29"/>
        <v>2.9741408412666264</v>
      </c>
      <c r="H128" s="110">
        <f t="shared" si="29"/>
        <v>63.739787995408811</v>
      </c>
      <c r="I128" s="110">
        <f t="shared" si="29"/>
        <v>0.28357302005266355</v>
      </c>
      <c r="J128" s="110">
        <f t="shared" si="29"/>
        <v>15.783876848288433</v>
      </c>
      <c r="K128" s="110">
        <f t="shared" si="29"/>
        <v>0.12659509823779622</v>
      </c>
      <c r="L128" s="110"/>
      <c r="M128" s="110"/>
      <c r="N128" s="110"/>
      <c r="O128" s="110"/>
      <c r="P128" s="110"/>
      <c r="Q128" s="110"/>
      <c r="R128" s="111"/>
    </row>
    <row r="129" spans="1:18" ht="41.25" customHeight="1" x14ac:dyDescent="0.15">
      <c r="A129" s="471" t="s">
        <v>69</v>
      </c>
      <c r="B129" s="470"/>
      <c r="C129" s="538"/>
      <c r="D129" s="142"/>
      <c r="E129" s="155"/>
      <c r="F129" s="169">
        <f t="shared" si="29"/>
        <v>471.31818181818181</v>
      </c>
      <c r="G129" s="110">
        <f t="shared" si="29"/>
        <v>80.090909090909093</v>
      </c>
      <c r="H129" s="110">
        <f t="shared" si="29"/>
        <v>1716.4545454545455</v>
      </c>
      <c r="I129" s="110">
        <f t="shared" si="29"/>
        <v>7.6363636363636367</v>
      </c>
      <c r="J129" s="110">
        <f t="shared" si="29"/>
        <v>425.04545454545456</v>
      </c>
      <c r="K129" s="110">
        <f t="shared" si="29"/>
        <v>3.4090909090909092</v>
      </c>
      <c r="L129" s="110">
        <f t="shared" ref="L129:P131" si="30">L29</f>
        <v>2692.909090909091</v>
      </c>
      <c r="M129" s="110">
        <f t="shared" si="30"/>
        <v>11.045454545454545</v>
      </c>
      <c r="N129" s="110">
        <f t="shared" si="30"/>
        <v>2441.590909090909</v>
      </c>
      <c r="O129" s="110">
        <f t="shared" si="30"/>
        <v>68</v>
      </c>
      <c r="P129" s="110">
        <f t="shared" si="30"/>
        <v>585.59090909090912</v>
      </c>
      <c r="Q129" s="110"/>
      <c r="R129" s="111"/>
    </row>
    <row r="130" spans="1:18" ht="41.25" customHeight="1" x14ac:dyDescent="0.15">
      <c r="A130" s="471" t="s">
        <v>70</v>
      </c>
      <c r="B130" s="470"/>
      <c r="C130" s="538"/>
      <c r="D130" s="142"/>
      <c r="E130" s="155"/>
      <c r="F130" s="169">
        <f t="shared" si="29"/>
        <v>377.05454545454546</v>
      </c>
      <c r="G130" s="110">
        <f t="shared" si="29"/>
        <v>64.072727272727263</v>
      </c>
      <c r="H130" s="110">
        <f t="shared" si="29"/>
        <v>1373.1636363636364</v>
      </c>
      <c r="I130" s="110">
        <f t="shared" si="29"/>
        <v>6.1090909090909093</v>
      </c>
      <c r="J130" s="110">
        <f t="shared" si="29"/>
        <v>340.0363636363636</v>
      </c>
      <c r="K130" s="110">
        <f t="shared" si="29"/>
        <v>2.7272727272727275</v>
      </c>
      <c r="L130" s="110">
        <f t="shared" si="30"/>
        <v>2154.3272727272729</v>
      </c>
      <c r="M130" s="110">
        <f t="shared" si="30"/>
        <v>8.836363636363636</v>
      </c>
      <c r="N130" s="110">
        <f t="shared" si="30"/>
        <v>1953.2727272727273</v>
      </c>
      <c r="O130" s="110">
        <f t="shared" si="30"/>
        <v>54.4</v>
      </c>
      <c r="P130" s="110">
        <f t="shared" si="30"/>
        <v>468.47272727272724</v>
      </c>
      <c r="Q130" s="110"/>
      <c r="R130" s="111"/>
    </row>
    <row r="131" spans="1:18" ht="41.25" customHeight="1" thickBot="1" x14ac:dyDescent="0.2">
      <c r="A131" s="460" t="s">
        <v>187</v>
      </c>
      <c r="B131" s="461"/>
      <c r="C131" s="462"/>
      <c r="D131" s="248">
        <f>D31</f>
        <v>495</v>
      </c>
      <c r="E131" s="249">
        <f>E31</f>
        <v>666</v>
      </c>
      <c r="F131" s="256">
        <f t="shared" si="29"/>
        <v>11833</v>
      </c>
      <c r="G131" s="113">
        <f t="shared" si="29"/>
        <v>1939</v>
      </c>
      <c r="H131" s="113">
        <f t="shared" si="29"/>
        <v>43253</v>
      </c>
      <c r="I131" s="114">
        <f t="shared" si="29"/>
        <v>120</v>
      </c>
      <c r="J131" s="113">
        <f t="shared" si="29"/>
        <v>10431</v>
      </c>
      <c r="K131" s="114">
        <f t="shared" si="29"/>
        <v>47</v>
      </c>
      <c r="L131" s="113">
        <f t="shared" si="30"/>
        <v>67456</v>
      </c>
      <c r="M131" s="114">
        <f t="shared" si="30"/>
        <v>167</v>
      </c>
      <c r="N131" s="114">
        <f t="shared" si="30"/>
        <v>61518</v>
      </c>
      <c r="O131" s="113">
        <f t="shared" si="30"/>
        <v>1604</v>
      </c>
      <c r="P131" s="113">
        <f t="shared" si="30"/>
        <v>17524</v>
      </c>
      <c r="Q131" s="113"/>
      <c r="R131" s="115"/>
    </row>
    <row r="132" spans="1:18" ht="41.25" customHeight="1" x14ac:dyDescent="0.15">
      <c r="A132" s="472" t="s">
        <v>203</v>
      </c>
      <c r="B132" s="473"/>
      <c r="C132" s="540"/>
      <c r="D132" s="142">
        <f xml:space="preserve"> D57</f>
        <v>333</v>
      </c>
      <c r="E132" s="155">
        <f xml:space="preserve"> E57</f>
        <v>449</v>
      </c>
      <c r="F132" s="169">
        <f t="shared" ref="F132:R132" si="31">F57</f>
        <v>12308</v>
      </c>
      <c r="G132" s="110">
        <f t="shared" si="31"/>
        <v>2091</v>
      </c>
      <c r="H132" s="110">
        <f t="shared" si="31"/>
        <v>30452</v>
      </c>
      <c r="I132" s="110">
        <f t="shared" si="31"/>
        <v>257</v>
      </c>
      <c r="J132" s="110">
        <f t="shared" si="31"/>
        <v>5846</v>
      </c>
      <c r="K132" s="110">
        <f t="shared" si="31"/>
        <v>106</v>
      </c>
      <c r="L132" s="110">
        <f t="shared" si="31"/>
        <v>50697</v>
      </c>
      <c r="M132" s="110">
        <f t="shared" si="31"/>
        <v>363</v>
      </c>
      <c r="N132" s="110">
        <f t="shared" si="31"/>
        <v>41046</v>
      </c>
      <c r="O132" s="110">
        <f t="shared" si="31"/>
        <v>629</v>
      </c>
      <c r="P132" s="110">
        <f t="shared" si="31"/>
        <v>11259</v>
      </c>
      <c r="Q132" s="110">
        <f t="shared" si="31"/>
        <v>55268</v>
      </c>
      <c r="R132" s="111">
        <f t="shared" si="31"/>
        <v>91.729391329521604</v>
      </c>
    </row>
    <row r="133" spans="1:18" ht="41.25" customHeight="1" x14ac:dyDescent="0.15">
      <c r="A133" s="474" t="s">
        <v>111</v>
      </c>
      <c r="B133" s="476"/>
      <c r="C133" s="539"/>
      <c r="D133" s="142"/>
      <c r="E133" s="155"/>
      <c r="F133" s="169">
        <f t="shared" ref="F133:K136" si="32">F58</f>
        <v>24.277570664930863</v>
      </c>
      <c r="G133" s="110">
        <f t="shared" si="32"/>
        <v>4.1245044085448841</v>
      </c>
      <c r="H133" s="110">
        <f t="shared" si="32"/>
        <v>60.066670611673281</v>
      </c>
      <c r="I133" s="110">
        <f t="shared" si="32"/>
        <v>0.50693334911335974</v>
      </c>
      <c r="J133" s="110">
        <f t="shared" si="32"/>
        <v>11.531254314850978</v>
      </c>
      <c r="K133" s="110">
        <f t="shared" si="32"/>
        <v>0.20908535021796162</v>
      </c>
      <c r="L133" s="110"/>
      <c r="M133" s="110"/>
      <c r="N133" s="110"/>
      <c r="O133" s="110"/>
      <c r="P133" s="110"/>
      <c r="Q133" s="110"/>
      <c r="R133" s="111"/>
    </row>
    <row r="134" spans="1:18" ht="41.25" customHeight="1" x14ac:dyDescent="0.15">
      <c r="A134" s="471" t="s">
        <v>69</v>
      </c>
      <c r="B134" s="470"/>
      <c r="C134" s="538"/>
      <c r="D134" s="142"/>
      <c r="E134" s="155"/>
      <c r="F134" s="169">
        <f t="shared" si="32"/>
        <v>820.5333333333333</v>
      </c>
      <c r="G134" s="110">
        <f t="shared" si="32"/>
        <v>139.4</v>
      </c>
      <c r="H134" s="110">
        <f t="shared" si="32"/>
        <v>2030.1333333333334</v>
      </c>
      <c r="I134" s="110">
        <f t="shared" si="32"/>
        <v>17.133333333333333</v>
      </c>
      <c r="J134" s="110">
        <f t="shared" si="32"/>
        <v>389.73333333333335</v>
      </c>
      <c r="K134" s="110">
        <f t="shared" si="32"/>
        <v>7.0666666666666664</v>
      </c>
      <c r="L134" s="110">
        <f t="shared" ref="L134:P136" si="33">L59</f>
        <v>3379.8</v>
      </c>
      <c r="M134" s="110">
        <f t="shared" si="33"/>
        <v>24.2</v>
      </c>
      <c r="N134" s="110">
        <f t="shared" si="33"/>
        <v>2736.4</v>
      </c>
      <c r="O134" s="110">
        <f t="shared" si="33"/>
        <v>41.93333333333333</v>
      </c>
      <c r="P134" s="110">
        <f t="shared" si="33"/>
        <v>750.6</v>
      </c>
      <c r="Q134" s="110"/>
      <c r="R134" s="111"/>
    </row>
    <row r="135" spans="1:18" ht="41.25" customHeight="1" x14ac:dyDescent="0.15">
      <c r="A135" s="471" t="s">
        <v>70</v>
      </c>
      <c r="B135" s="470"/>
      <c r="C135" s="538"/>
      <c r="D135" s="142"/>
      <c r="E135" s="155"/>
      <c r="F135" s="169">
        <f t="shared" si="32"/>
        <v>665.29729729729729</v>
      </c>
      <c r="G135" s="110">
        <f t="shared" si="32"/>
        <v>113.02702702702703</v>
      </c>
      <c r="H135" s="110">
        <f t="shared" si="32"/>
        <v>1646.0540540540539</v>
      </c>
      <c r="I135" s="110">
        <f t="shared" si="32"/>
        <v>13.891891891891893</v>
      </c>
      <c r="J135" s="110">
        <f t="shared" si="32"/>
        <v>316</v>
      </c>
      <c r="K135" s="110">
        <f t="shared" si="32"/>
        <v>5.7297297297297298</v>
      </c>
      <c r="L135" s="110">
        <f t="shared" si="33"/>
        <v>2740.3783783783788</v>
      </c>
      <c r="M135" s="110">
        <f t="shared" si="33"/>
        <v>19.621621621621621</v>
      </c>
      <c r="N135" s="110">
        <f t="shared" si="33"/>
        <v>2218.7027027027029</v>
      </c>
      <c r="O135" s="110">
        <f t="shared" si="33"/>
        <v>34</v>
      </c>
      <c r="P135" s="110">
        <f t="shared" si="33"/>
        <v>608.5945945945947</v>
      </c>
      <c r="Q135" s="110"/>
      <c r="R135" s="111"/>
    </row>
    <row r="136" spans="1:18" ht="41.25" customHeight="1" thickBot="1" x14ac:dyDescent="0.2">
      <c r="A136" s="460" t="s">
        <v>187</v>
      </c>
      <c r="B136" s="461"/>
      <c r="C136" s="462"/>
      <c r="D136" s="248">
        <f>D61</f>
        <v>333</v>
      </c>
      <c r="E136" s="249">
        <f>E61</f>
        <v>458</v>
      </c>
      <c r="F136" s="171">
        <f t="shared" si="32"/>
        <v>13455</v>
      </c>
      <c r="G136" s="113">
        <f t="shared" si="32"/>
        <v>2340</v>
      </c>
      <c r="H136" s="113">
        <f t="shared" si="32"/>
        <v>33114</v>
      </c>
      <c r="I136" s="114">
        <f t="shared" si="32"/>
        <v>124</v>
      </c>
      <c r="J136" s="113">
        <f t="shared" si="32"/>
        <v>6359</v>
      </c>
      <c r="K136" s="114">
        <f t="shared" si="32"/>
        <v>32</v>
      </c>
      <c r="L136" s="113">
        <f t="shared" si="33"/>
        <v>55268</v>
      </c>
      <c r="M136" s="114">
        <f t="shared" si="33"/>
        <v>156</v>
      </c>
      <c r="N136" s="114">
        <f t="shared" si="33"/>
        <v>43928</v>
      </c>
      <c r="O136" s="113">
        <f t="shared" si="33"/>
        <v>735</v>
      </c>
      <c r="P136" s="113">
        <f t="shared" si="33"/>
        <v>13873</v>
      </c>
      <c r="Q136" s="113"/>
      <c r="R136" s="115"/>
    </row>
    <row r="137" spans="1:18" ht="41.25" customHeight="1" x14ac:dyDescent="0.15">
      <c r="A137" s="472" t="s">
        <v>276</v>
      </c>
      <c r="B137" s="473"/>
      <c r="C137" s="473"/>
      <c r="D137" s="142">
        <f xml:space="preserve"> D86</f>
        <v>306</v>
      </c>
      <c r="E137" s="155">
        <f xml:space="preserve"> E86</f>
        <v>427</v>
      </c>
      <c r="F137" s="169">
        <f t="shared" ref="F137:R137" si="34">F86</f>
        <v>10278</v>
      </c>
      <c r="G137" s="110">
        <f t="shared" si="34"/>
        <v>1348</v>
      </c>
      <c r="H137" s="110">
        <f t="shared" si="34"/>
        <v>29609</v>
      </c>
      <c r="I137" s="110">
        <f t="shared" si="34"/>
        <v>294</v>
      </c>
      <c r="J137" s="110">
        <f t="shared" si="34"/>
        <v>5777</v>
      </c>
      <c r="K137" s="110">
        <f t="shared" si="34"/>
        <v>186</v>
      </c>
      <c r="L137" s="110">
        <f t="shared" si="34"/>
        <v>47012</v>
      </c>
      <c r="M137" s="110">
        <f t="shared" si="34"/>
        <v>480</v>
      </c>
      <c r="N137" s="110">
        <f t="shared" si="34"/>
        <v>35204</v>
      </c>
      <c r="O137" s="110">
        <f t="shared" si="34"/>
        <v>781</v>
      </c>
      <c r="P137" s="110">
        <f t="shared" si="34"/>
        <v>10349</v>
      </c>
      <c r="Q137" s="110">
        <f t="shared" si="34"/>
        <v>51611</v>
      </c>
      <c r="R137" s="111">
        <f t="shared" si="34"/>
        <v>91.089108910891099</v>
      </c>
    </row>
    <row r="138" spans="1:18" ht="41.25" customHeight="1" x14ac:dyDescent="0.15">
      <c r="A138" s="474" t="s">
        <v>111</v>
      </c>
      <c r="B138" s="476"/>
      <c r="C138" s="539"/>
      <c r="D138" s="142"/>
      <c r="E138" s="155"/>
      <c r="F138" s="169">
        <f t="shared" ref="F138:K141" si="35">F87</f>
        <v>21.862503190674719</v>
      </c>
      <c r="G138" s="110">
        <f t="shared" si="35"/>
        <v>2.8673530162511698</v>
      </c>
      <c r="H138" s="110">
        <f t="shared" si="35"/>
        <v>62.98179188292351</v>
      </c>
      <c r="I138" s="110">
        <f t="shared" si="35"/>
        <v>0.62537224538415725</v>
      </c>
      <c r="J138" s="110">
        <f t="shared" si="35"/>
        <v>12.288351910150599</v>
      </c>
      <c r="K138" s="110">
        <f t="shared" si="35"/>
        <v>0.39564366544711993</v>
      </c>
      <c r="L138" s="110"/>
      <c r="M138" s="110"/>
      <c r="N138" s="110"/>
      <c r="O138" s="110"/>
      <c r="P138" s="110"/>
      <c r="Q138" s="110"/>
      <c r="R138" s="111"/>
    </row>
    <row r="139" spans="1:18" ht="41.25" customHeight="1" x14ac:dyDescent="0.15">
      <c r="A139" s="471" t="s">
        <v>69</v>
      </c>
      <c r="B139" s="470"/>
      <c r="C139" s="538"/>
      <c r="D139" s="142"/>
      <c r="E139" s="155"/>
      <c r="F139" s="169">
        <f t="shared" si="35"/>
        <v>685.2</v>
      </c>
      <c r="G139" s="110">
        <f t="shared" si="35"/>
        <v>89.86666666666666</v>
      </c>
      <c r="H139" s="110">
        <f t="shared" si="35"/>
        <v>1973.9333333333334</v>
      </c>
      <c r="I139" s="110">
        <f t="shared" si="35"/>
        <v>19.600000000000001</v>
      </c>
      <c r="J139" s="110">
        <f t="shared" si="35"/>
        <v>385.13333333333333</v>
      </c>
      <c r="K139" s="110">
        <f t="shared" si="35"/>
        <v>12.4</v>
      </c>
      <c r="L139" s="110">
        <f t="shared" ref="L139:P141" si="36">L88</f>
        <v>3134.1333333333332</v>
      </c>
      <c r="M139" s="110">
        <f t="shared" si="36"/>
        <v>32</v>
      </c>
      <c r="N139" s="110">
        <f t="shared" si="36"/>
        <v>2346.9333333333334</v>
      </c>
      <c r="O139" s="110">
        <f t="shared" si="36"/>
        <v>52.06666666666667</v>
      </c>
      <c r="P139" s="110">
        <f t="shared" si="36"/>
        <v>689.93333333333328</v>
      </c>
      <c r="Q139" s="110"/>
      <c r="R139" s="111"/>
    </row>
    <row r="140" spans="1:18" ht="41.25" customHeight="1" x14ac:dyDescent="0.15">
      <c r="A140" s="471" t="s">
        <v>70</v>
      </c>
      <c r="B140" s="470"/>
      <c r="C140" s="538"/>
      <c r="D140" s="142"/>
      <c r="E140" s="155"/>
      <c r="F140" s="169">
        <f t="shared" si="35"/>
        <v>604.58823529411757</v>
      </c>
      <c r="G140" s="110">
        <f t="shared" si="35"/>
        <v>79.294117647058826</v>
      </c>
      <c r="H140" s="110">
        <f t="shared" si="35"/>
        <v>1741.7058823529412</v>
      </c>
      <c r="I140" s="110">
        <f t="shared" si="35"/>
        <v>17.294117647058822</v>
      </c>
      <c r="J140" s="110">
        <f t="shared" si="35"/>
        <v>339.8235294117647</v>
      </c>
      <c r="K140" s="110">
        <f t="shared" si="35"/>
        <v>10.941176470588234</v>
      </c>
      <c r="L140" s="110">
        <f t="shared" si="36"/>
        <v>2765.4117647058824</v>
      </c>
      <c r="M140" s="110">
        <f t="shared" si="36"/>
        <v>28.235294117647058</v>
      </c>
      <c r="N140" s="110">
        <f t="shared" si="36"/>
        <v>2070.8235294117649</v>
      </c>
      <c r="O140" s="110">
        <f t="shared" si="36"/>
        <v>45.941176470588232</v>
      </c>
      <c r="P140" s="110">
        <f t="shared" si="36"/>
        <v>608.76470588235293</v>
      </c>
      <c r="Q140" s="110"/>
      <c r="R140" s="111"/>
    </row>
    <row r="141" spans="1:18" ht="41.25" customHeight="1" thickBot="1" x14ac:dyDescent="0.2">
      <c r="A141" s="460" t="s">
        <v>187</v>
      </c>
      <c r="B141" s="461"/>
      <c r="C141" s="462"/>
      <c r="D141" s="248">
        <f>D90</f>
        <v>306</v>
      </c>
      <c r="E141" s="249">
        <f>E90</f>
        <v>435</v>
      </c>
      <c r="F141" s="171">
        <f t="shared" si="35"/>
        <v>11085</v>
      </c>
      <c r="G141" s="113">
        <f t="shared" si="35"/>
        <v>1399</v>
      </c>
      <c r="H141" s="113">
        <f t="shared" si="35"/>
        <v>33068</v>
      </c>
      <c r="I141" s="114">
        <f t="shared" si="35"/>
        <v>85</v>
      </c>
      <c r="J141" s="113">
        <f t="shared" si="35"/>
        <v>6059</v>
      </c>
      <c r="K141" s="114">
        <f t="shared" si="35"/>
        <v>53</v>
      </c>
      <c r="L141" s="113">
        <f t="shared" si="36"/>
        <v>51611</v>
      </c>
      <c r="M141" s="114">
        <f t="shared" si="36"/>
        <v>138</v>
      </c>
      <c r="N141" s="114">
        <f t="shared" si="36"/>
        <v>37542</v>
      </c>
      <c r="O141" s="113">
        <f t="shared" si="36"/>
        <v>914</v>
      </c>
      <c r="P141" s="113">
        <f t="shared" si="36"/>
        <v>12230</v>
      </c>
      <c r="Q141" s="113"/>
      <c r="R141" s="115"/>
    </row>
    <row r="142" spans="1:18" ht="41.25" customHeight="1" x14ac:dyDescent="0.15">
      <c r="A142" s="472" t="s">
        <v>360</v>
      </c>
      <c r="B142" s="473"/>
      <c r="C142" s="540"/>
      <c r="D142" s="142">
        <f xml:space="preserve"> D117</f>
        <v>378</v>
      </c>
      <c r="E142" s="155">
        <f xml:space="preserve"> E117</f>
        <v>470</v>
      </c>
      <c r="F142" s="169">
        <f t="shared" ref="F142:R142" si="37">F117</f>
        <v>17550</v>
      </c>
      <c r="G142" s="110">
        <f t="shared" si="37"/>
        <v>1536</v>
      </c>
      <c r="H142" s="110">
        <f t="shared" si="37"/>
        <v>28322</v>
      </c>
      <c r="I142" s="110">
        <f t="shared" si="37"/>
        <v>37</v>
      </c>
      <c r="J142" s="110">
        <f t="shared" si="37"/>
        <v>3394</v>
      </c>
      <c r="K142" s="110">
        <f t="shared" si="37"/>
        <v>28</v>
      </c>
      <c r="L142" s="110">
        <f t="shared" si="37"/>
        <v>50802</v>
      </c>
      <c r="M142" s="110">
        <f t="shared" si="37"/>
        <v>65</v>
      </c>
      <c r="N142" s="110">
        <f t="shared" si="37"/>
        <v>36607</v>
      </c>
      <c r="O142" s="110">
        <f t="shared" si="37"/>
        <v>543</v>
      </c>
      <c r="P142" s="110">
        <f t="shared" si="37"/>
        <v>11683</v>
      </c>
      <c r="Q142" s="110">
        <f t="shared" si="37"/>
        <v>56833</v>
      </c>
      <c r="R142" s="111">
        <f t="shared" si="37"/>
        <v>89.388207555469535</v>
      </c>
    </row>
    <row r="143" spans="1:18" ht="41.25" customHeight="1" x14ac:dyDescent="0.15">
      <c r="A143" s="474" t="s">
        <v>111</v>
      </c>
      <c r="B143" s="475"/>
      <c r="C143" s="544"/>
      <c r="D143" s="142"/>
      <c r="E143" s="155"/>
      <c r="F143" s="169">
        <f t="shared" ref="F143:K146" si="38">F118</f>
        <v>34.545884020314162</v>
      </c>
      <c r="G143" s="110">
        <f t="shared" si="38"/>
        <v>3.0235030116924531</v>
      </c>
      <c r="H143" s="110">
        <f t="shared" si="38"/>
        <v>55.74977363095941</v>
      </c>
      <c r="I143" s="110">
        <f t="shared" si="38"/>
        <v>7.283177827644581E-2</v>
      </c>
      <c r="J143" s="110">
        <f t="shared" si="38"/>
        <v>6.6808393370339756</v>
      </c>
      <c r="K143" s="110">
        <f t="shared" si="38"/>
        <v>5.511594031731034E-2</v>
      </c>
      <c r="L143" s="110"/>
      <c r="M143" s="110"/>
      <c r="N143" s="110"/>
      <c r="O143" s="110"/>
      <c r="P143" s="110"/>
      <c r="Q143" s="110"/>
      <c r="R143" s="111"/>
    </row>
    <row r="144" spans="1:18" ht="41.25" customHeight="1" x14ac:dyDescent="0.15">
      <c r="A144" s="469" t="s">
        <v>69</v>
      </c>
      <c r="B144" s="470"/>
      <c r="C144" s="538"/>
      <c r="D144" s="142"/>
      <c r="E144" s="155"/>
      <c r="F144" s="169">
        <f t="shared" si="38"/>
        <v>1032.3529411764705</v>
      </c>
      <c r="G144" s="110">
        <f t="shared" si="38"/>
        <v>90.352941176470594</v>
      </c>
      <c r="H144" s="110">
        <f t="shared" si="38"/>
        <v>1666</v>
      </c>
      <c r="I144" s="110">
        <f t="shared" si="38"/>
        <v>2.1764705882352939</v>
      </c>
      <c r="J144" s="110">
        <f t="shared" si="38"/>
        <v>199.64705882352942</v>
      </c>
      <c r="K144" s="110">
        <f t="shared" si="38"/>
        <v>1.6470588235294117</v>
      </c>
      <c r="L144" s="110">
        <f t="shared" ref="L144:P146" si="39">L119</f>
        <v>2988.3529411764707</v>
      </c>
      <c r="M144" s="110">
        <f t="shared" si="39"/>
        <v>3.8235294117647061</v>
      </c>
      <c r="N144" s="110">
        <f t="shared" si="39"/>
        <v>2153.3529411764707</v>
      </c>
      <c r="O144" s="110">
        <f t="shared" si="39"/>
        <v>31.941176470588236</v>
      </c>
      <c r="P144" s="110">
        <f t="shared" si="39"/>
        <v>687.23529411764707</v>
      </c>
      <c r="Q144" s="110"/>
      <c r="R144" s="111"/>
    </row>
    <row r="145" spans="1:18" ht="41.25" customHeight="1" x14ac:dyDescent="0.15">
      <c r="A145" s="471" t="s">
        <v>70</v>
      </c>
      <c r="B145" s="470"/>
      <c r="C145" s="538"/>
      <c r="D145" s="96"/>
      <c r="E145" s="27"/>
      <c r="F145" s="169">
        <f t="shared" si="38"/>
        <v>835.71428571428578</v>
      </c>
      <c r="G145" s="110">
        <f t="shared" si="38"/>
        <v>73.142857142857139</v>
      </c>
      <c r="H145" s="110">
        <f t="shared" si="38"/>
        <v>1348.6666666666665</v>
      </c>
      <c r="I145" s="110">
        <f t="shared" si="38"/>
        <v>1.7619047619047619</v>
      </c>
      <c r="J145" s="110">
        <f t="shared" si="38"/>
        <v>161.61904761904762</v>
      </c>
      <c r="K145" s="110">
        <f t="shared" si="38"/>
        <v>1.3333333333333333</v>
      </c>
      <c r="L145" s="110">
        <f t="shared" si="39"/>
        <v>2419.1428571428569</v>
      </c>
      <c r="M145" s="110">
        <f t="shared" si="39"/>
        <v>3.0952380952380949</v>
      </c>
      <c r="N145" s="110">
        <f t="shared" si="39"/>
        <v>1743.1904761904761</v>
      </c>
      <c r="O145" s="110">
        <f t="shared" si="39"/>
        <v>25.857142857142858</v>
      </c>
      <c r="P145" s="110">
        <f t="shared" si="39"/>
        <v>556.33333333333337</v>
      </c>
      <c r="Q145" s="110"/>
      <c r="R145" s="111"/>
    </row>
    <row r="146" spans="1:18" ht="41.25" customHeight="1" thickBot="1" x14ac:dyDescent="0.2">
      <c r="A146" s="460" t="s">
        <v>187</v>
      </c>
      <c r="B146" s="461"/>
      <c r="C146" s="462"/>
      <c r="D146" s="248">
        <f>D121</f>
        <v>378</v>
      </c>
      <c r="E146" s="249">
        <f>E121</f>
        <v>497</v>
      </c>
      <c r="F146" s="171">
        <f t="shared" si="38"/>
        <v>19031</v>
      </c>
      <c r="G146" s="113">
        <f t="shared" si="38"/>
        <v>1584</v>
      </c>
      <c r="H146" s="113">
        <f t="shared" si="38"/>
        <v>32248</v>
      </c>
      <c r="I146" s="114">
        <f t="shared" si="38"/>
        <v>27</v>
      </c>
      <c r="J146" s="113">
        <f t="shared" si="38"/>
        <v>3970</v>
      </c>
      <c r="K146" s="114">
        <f t="shared" si="38"/>
        <v>17</v>
      </c>
      <c r="L146" s="113">
        <f t="shared" si="39"/>
        <v>56833</v>
      </c>
      <c r="M146" s="114">
        <f t="shared" si="39"/>
        <v>44</v>
      </c>
      <c r="N146" s="114">
        <f t="shared" si="39"/>
        <v>40153</v>
      </c>
      <c r="O146" s="113">
        <f t="shared" si="39"/>
        <v>681</v>
      </c>
      <c r="P146" s="113">
        <f t="shared" si="39"/>
        <v>13446</v>
      </c>
      <c r="Q146" s="113"/>
      <c r="R146" s="115"/>
    </row>
    <row r="147" spans="1:18" ht="41.25" customHeight="1" x14ac:dyDescent="0.15">
      <c r="A147" s="463" t="s">
        <v>361</v>
      </c>
      <c r="B147" s="464"/>
      <c r="C147" s="464"/>
      <c r="D147" s="145">
        <f>D127+D132+D137+D142</f>
        <v>1512</v>
      </c>
      <c r="E147" s="157">
        <f>E127+E132+E137+E142</f>
        <v>1978</v>
      </c>
      <c r="F147" s="175">
        <f t="shared" ref="F147:Q147" si="40">F127+F132+F137+F142</f>
        <v>50505</v>
      </c>
      <c r="G147" s="117">
        <f t="shared" si="40"/>
        <v>6737</v>
      </c>
      <c r="H147" s="117">
        <f t="shared" si="40"/>
        <v>126145</v>
      </c>
      <c r="I147" s="117">
        <f t="shared" si="40"/>
        <v>756</v>
      </c>
      <c r="J147" s="117">
        <f t="shared" si="40"/>
        <v>24368</v>
      </c>
      <c r="K147" s="117">
        <f t="shared" si="40"/>
        <v>395</v>
      </c>
      <c r="L147" s="117">
        <f t="shared" si="40"/>
        <v>207755</v>
      </c>
      <c r="M147" s="58">
        <f t="shared" si="40"/>
        <v>1151</v>
      </c>
      <c r="N147" s="117">
        <f t="shared" si="40"/>
        <v>166572</v>
      </c>
      <c r="O147" s="117">
        <f>O127+O132+O137+O142</f>
        <v>3449</v>
      </c>
      <c r="P147" s="117">
        <f>P127+P132+P137+P142</f>
        <v>46174</v>
      </c>
      <c r="Q147" s="117">
        <f t="shared" si="40"/>
        <v>231168</v>
      </c>
      <c r="R147" s="118">
        <f>L147/Q147*100</f>
        <v>89.871868078626804</v>
      </c>
    </row>
    <row r="148" spans="1:18" ht="41.25" customHeight="1" x14ac:dyDescent="0.15">
      <c r="A148" s="465" t="s">
        <v>51</v>
      </c>
      <c r="B148" s="466"/>
      <c r="C148" s="541"/>
      <c r="D148" s="102"/>
      <c r="E148" s="100"/>
      <c r="F148" s="175">
        <f t="shared" ref="F148:K148" si="41">F147/$L$147*100</f>
        <v>24.309884238646482</v>
      </c>
      <c r="G148" s="119">
        <f t="shared" si="41"/>
        <v>3.2427619070539824</v>
      </c>
      <c r="H148" s="210">
        <f t="shared" si="41"/>
        <v>60.718153594377988</v>
      </c>
      <c r="I148" s="119">
        <f t="shared" si="41"/>
        <v>0.36389015908161054</v>
      </c>
      <c r="J148" s="211">
        <f t="shared" si="41"/>
        <v>11.729200259921543</v>
      </c>
      <c r="K148" s="116">
        <f t="shared" si="41"/>
        <v>0.1901277947582489</v>
      </c>
      <c r="L148" s="117"/>
      <c r="M148" s="117"/>
      <c r="N148" s="117"/>
      <c r="O148" s="117"/>
      <c r="P148" s="117"/>
      <c r="Q148" s="117"/>
      <c r="R148" s="118"/>
    </row>
    <row r="149" spans="1:18" ht="41.25" customHeight="1" x14ac:dyDescent="0.2">
      <c r="A149" s="467" t="s">
        <v>69</v>
      </c>
      <c r="B149" s="468"/>
      <c r="C149" s="543"/>
      <c r="D149" s="103"/>
      <c r="E149" s="99"/>
      <c r="F149" s="175">
        <f>F147/69</f>
        <v>731.95652173913038</v>
      </c>
      <c r="G149" s="119">
        <f>G147/69</f>
        <v>97.637681159420296</v>
      </c>
      <c r="H149" s="119">
        <f t="shared" ref="H149:P149" si="42">H147/69</f>
        <v>1828.1884057971015</v>
      </c>
      <c r="I149" s="119">
        <f t="shared" si="42"/>
        <v>10.956521739130435</v>
      </c>
      <c r="J149" s="119">
        <f t="shared" si="42"/>
        <v>353.15942028985506</v>
      </c>
      <c r="K149" s="119">
        <f t="shared" si="42"/>
        <v>5.72463768115942</v>
      </c>
      <c r="L149" s="119">
        <f t="shared" si="42"/>
        <v>3010.942028985507</v>
      </c>
      <c r="M149" s="119">
        <f t="shared" si="42"/>
        <v>16.681159420289855</v>
      </c>
      <c r="N149" s="119">
        <f t="shared" si="42"/>
        <v>2414.086956521739</v>
      </c>
      <c r="O149" s="119">
        <f t="shared" si="42"/>
        <v>49.985507246376812</v>
      </c>
      <c r="P149" s="119">
        <f t="shared" si="42"/>
        <v>669.1884057971015</v>
      </c>
      <c r="Q149" s="117"/>
      <c r="R149" s="118"/>
    </row>
    <row r="150" spans="1:18" ht="41.25" customHeight="1" x14ac:dyDescent="0.2">
      <c r="A150" s="467" t="s">
        <v>70</v>
      </c>
      <c r="B150" s="468"/>
      <c r="C150" s="543"/>
      <c r="D150" s="103"/>
      <c r="E150" s="99"/>
      <c r="F150" s="175">
        <f>F147/$D$147*18</f>
        <v>601.25</v>
      </c>
      <c r="G150" s="117">
        <f>G147/$D$147*18</f>
        <v>80.202380952380949</v>
      </c>
      <c r="H150" s="117">
        <f t="shared" ref="H150:P150" si="43">H147/$D$147*18</f>
        <v>1501.7261904761906</v>
      </c>
      <c r="I150" s="117">
        <f t="shared" si="43"/>
        <v>9</v>
      </c>
      <c r="J150" s="117">
        <f t="shared" si="43"/>
        <v>290.09523809523813</v>
      </c>
      <c r="K150" s="117">
        <f t="shared" si="43"/>
        <v>4.7023809523809517</v>
      </c>
      <c r="L150" s="117">
        <f t="shared" si="43"/>
        <v>2473.2738095238096</v>
      </c>
      <c r="M150" s="117">
        <f t="shared" si="43"/>
        <v>13.702380952380953</v>
      </c>
      <c r="N150" s="117">
        <f t="shared" si="43"/>
        <v>1983</v>
      </c>
      <c r="O150" s="117">
        <f t="shared" si="43"/>
        <v>41.05952380952381</v>
      </c>
      <c r="P150" s="117">
        <f t="shared" si="43"/>
        <v>549.69047619047615</v>
      </c>
      <c r="Q150" s="117"/>
      <c r="R150" s="118"/>
    </row>
    <row r="151" spans="1:18" ht="41.25" customHeight="1" thickBot="1" x14ac:dyDescent="0.2">
      <c r="A151" s="460" t="s">
        <v>187</v>
      </c>
      <c r="B151" s="461"/>
      <c r="C151" s="462"/>
      <c r="D151" s="343">
        <f t="shared" ref="D151:P151" si="44">D146+D141+D136+D131</f>
        <v>1512</v>
      </c>
      <c r="E151" s="344">
        <f t="shared" si="44"/>
        <v>2056</v>
      </c>
      <c r="F151" s="345">
        <f t="shared" si="44"/>
        <v>55404</v>
      </c>
      <c r="G151" s="346">
        <f t="shared" si="44"/>
        <v>7262</v>
      </c>
      <c r="H151" s="346">
        <f t="shared" si="44"/>
        <v>141683</v>
      </c>
      <c r="I151" s="346">
        <f t="shared" si="44"/>
        <v>356</v>
      </c>
      <c r="J151" s="346">
        <f t="shared" si="44"/>
        <v>26819</v>
      </c>
      <c r="K151" s="346">
        <f t="shared" si="44"/>
        <v>149</v>
      </c>
      <c r="L151" s="346">
        <f>L146+L141+L136+L131</f>
        <v>231168</v>
      </c>
      <c r="M151" s="346">
        <f t="shared" si="44"/>
        <v>505</v>
      </c>
      <c r="N151" s="346">
        <f t="shared" si="44"/>
        <v>183141</v>
      </c>
      <c r="O151" s="346">
        <f t="shared" si="44"/>
        <v>3934</v>
      </c>
      <c r="P151" s="346">
        <f t="shared" si="44"/>
        <v>57073</v>
      </c>
      <c r="Q151" s="212"/>
      <c r="R151" s="213"/>
    </row>
    <row r="152" spans="1:18" ht="34.5" customHeight="1" x14ac:dyDescent="0.15">
      <c r="A152" s="458"/>
      <c r="B152" s="459"/>
      <c r="C152" s="459"/>
      <c r="D152" s="459"/>
      <c r="E152" s="459"/>
      <c r="F152" s="459"/>
      <c r="G152" s="459"/>
      <c r="H152" s="459"/>
      <c r="I152" s="459"/>
      <c r="J152" s="459"/>
      <c r="K152" s="459"/>
      <c r="L152" s="459"/>
      <c r="M152" s="459"/>
      <c r="N152" s="459"/>
      <c r="O152" s="459"/>
      <c r="P152" s="459"/>
      <c r="Q152" s="459"/>
      <c r="R152" s="459"/>
    </row>
    <row r="153" spans="1:18" ht="18" customHeight="1" x14ac:dyDescent="0.15"/>
    <row r="154" spans="1:18" ht="18" customHeight="1" x14ac:dyDescent="0.15"/>
    <row r="155" spans="1:18" ht="18" customHeight="1" x14ac:dyDescent="0.15"/>
    <row r="156" spans="1:18" ht="18" customHeight="1" x14ac:dyDescent="0.15"/>
    <row r="157" spans="1:18" ht="18" customHeight="1" x14ac:dyDescent="0.15"/>
    <row r="158" spans="1:18" ht="18" customHeight="1" x14ac:dyDescent="0.15"/>
    <row r="159" spans="1:18" ht="18" customHeight="1" x14ac:dyDescent="0.15"/>
    <row r="160" spans="1:18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</sheetData>
  <mergeCells count="182">
    <mergeCell ref="A123:Q123"/>
    <mergeCell ref="F124:R124"/>
    <mergeCell ref="P125:P126"/>
    <mergeCell ref="A115:C115"/>
    <mergeCell ref="A114:C114"/>
    <mergeCell ref="A117:C117"/>
    <mergeCell ref="D124:D126"/>
    <mergeCell ref="H125:K125"/>
    <mergeCell ref="E124:E126"/>
    <mergeCell ref="N125:N126"/>
    <mergeCell ref="M125:M126"/>
    <mergeCell ref="F125:G125"/>
    <mergeCell ref="A151:C151"/>
    <mergeCell ref="A146:C146"/>
    <mergeCell ref="A147:C147"/>
    <mergeCell ref="A148:C148"/>
    <mergeCell ref="A149:C149"/>
    <mergeCell ref="A150:C150"/>
    <mergeCell ref="A136:C136"/>
    <mergeCell ref="A128:C128"/>
    <mergeCell ref="A152:R152"/>
    <mergeCell ref="A144:C144"/>
    <mergeCell ref="A134:C134"/>
    <mergeCell ref="A135:C135"/>
    <mergeCell ref="A143:C143"/>
    <mergeCell ref="A133:C133"/>
    <mergeCell ref="A132:C132"/>
    <mergeCell ref="A139:C139"/>
    <mergeCell ref="A107:C107"/>
    <mergeCell ref="A145:C145"/>
    <mergeCell ref="A141:C141"/>
    <mergeCell ref="A130:C130"/>
    <mergeCell ref="A137:C137"/>
    <mergeCell ref="A138:C138"/>
    <mergeCell ref="A142:C142"/>
    <mergeCell ref="A129:C129"/>
    <mergeCell ref="A140:C140"/>
    <mergeCell ref="A131:C131"/>
    <mergeCell ref="A108:C108"/>
    <mergeCell ref="A121:C121"/>
    <mergeCell ref="A110:C110"/>
    <mergeCell ref="A116:C116"/>
    <mergeCell ref="A112:C112"/>
    <mergeCell ref="A120:C120"/>
    <mergeCell ref="A122:R122"/>
    <mergeCell ref="O125:O126"/>
    <mergeCell ref="A109:C109"/>
    <mergeCell ref="A111:C111"/>
    <mergeCell ref="A113:C113"/>
    <mergeCell ref="A119:C119"/>
    <mergeCell ref="A118:C118"/>
    <mergeCell ref="A127:C127"/>
    <mergeCell ref="A106:C106"/>
    <mergeCell ref="M94:M95"/>
    <mergeCell ref="D93:D95"/>
    <mergeCell ref="E93:E95"/>
    <mergeCell ref="F93:R93"/>
    <mergeCell ref="N94:N95"/>
    <mergeCell ref="A98:C98"/>
    <mergeCell ref="A99:C99"/>
    <mergeCell ref="A101:C101"/>
    <mergeCell ref="A105:C105"/>
    <mergeCell ref="A103:C103"/>
    <mergeCell ref="A104:C104"/>
    <mergeCell ref="A97:C97"/>
    <mergeCell ref="P94:P95"/>
    <mergeCell ref="H94:K94"/>
    <mergeCell ref="F94:G94"/>
    <mergeCell ref="O94:O95"/>
    <mergeCell ref="A100:C100"/>
    <mergeCell ref="A102:C102"/>
    <mergeCell ref="A85:C85"/>
    <mergeCell ref="A77:C77"/>
    <mergeCell ref="A78:C78"/>
    <mergeCell ref="A89:C89"/>
    <mergeCell ref="A90:C90"/>
    <mergeCell ref="A81:C81"/>
    <mergeCell ref="A96:C96"/>
    <mergeCell ref="A88:C88"/>
    <mergeCell ref="A82:C82"/>
    <mergeCell ref="A83:C83"/>
    <mergeCell ref="A84:C84"/>
    <mergeCell ref="A87:C87"/>
    <mergeCell ref="A86:C86"/>
    <mergeCell ref="A92:Q92"/>
    <mergeCell ref="A80:C80"/>
    <mergeCell ref="A79:C79"/>
    <mergeCell ref="A91:R91"/>
    <mergeCell ref="A76:C76"/>
    <mergeCell ref="F64:R64"/>
    <mergeCell ref="M65:M66"/>
    <mergeCell ref="D64:D66"/>
    <mergeCell ref="E64:E66"/>
    <mergeCell ref="N65:N66"/>
    <mergeCell ref="P65:P66"/>
    <mergeCell ref="H65:K65"/>
    <mergeCell ref="O65:O66"/>
    <mergeCell ref="F65:G65"/>
    <mergeCell ref="A68:C68"/>
    <mergeCell ref="A72:C72"/>
    <mergeCell ref="A75:C75"/>
    <mergeCell ref="A74:C74"/>
    <mergeCell ref="A73:C73"/>
    <mergeCell ref="A71:C71"/>
    <mergeCell ref="A70:C70"/>
    <mergeCell ref="A69:C69"/>
    <mergeCell ref="A58:C58"/>
    <mergeCell ref="A56:C56"/>
    <mergeCell ref="A53:C53"/>
    <mergeCell ref="A57:C57"/>
    <mergeCell ref="A67:C67"/>
    <mergeCell ref="A55:C55"/>
    <mergeCell ref="A54:C54"/>
    <mergeCell ref="A39:C39"/>
    <mergeCell ref="A52:C52"/>
    <mergeCell ref="A59:C59"/>
    <mergeCell ref="A60:C60"/>
    <mergeCell ref="A61:C61"/>
    <mergeCell ref="A51:C51"/>
    <mergeCell ref="A49:C49"/>
    <mergeCell ref="A63:Q63"/>
    <mergeCell ref="A62:R62"/>
    <mergeCell ref="A48:C48"/>
    <mergeCell ref="A50:C50"/>
    <mergeCell ref="P35:P36"/>
    <mergeCell ref="M35:M36"/>
    <mergeCell ref="O35:O36"/>
    <mergeCell ref="N35:N36"/>
    <mergeCell ref="H35:K35"/>
    <mergeCell ref="F35:G35"/>
    <mergeCell ref="A47:C47"/>
    <mergeCell ref="A27:C27"/>
    <mergeCell ref="A37:C37"/>
    <mergeCell ref="A45:C45"/>
    <mergeCell ref="A30:C30"/>
    <mergeCell ref="F34:R34"/>
    <mergeCell ref="A40:C40"/>
    <mergeCell ref="E34:E36"/>
    <mergeCell ref="D34:D36"/>
    <mergeCell ref="A38:C38"/>
    <mergeCell ref="A44:C44"/>
    <mergeCell ref="A46:C46"/>
    <mergeCell ref="A43:C43"/>
    <mergeCell ref="A41:C41"/>
    <mergeCell ref="A42:C42"/>
    <mergeCell ref="A24:C24"/>
    <mergeCell ref="A26:C26"/>
    <mergeCell ref="A25:C25"/>
    <mergeCell ref="A31:C31"/>
    <mergeCell ref="A28:C28"/>
    <mergeCell ref="A29:C29"/>
    <mergeCell ref="A33:Q33"/>
    <mergeCell ref="A12:C12"/>
    <mergeCell ref="A23:C23"/>
    <mergeCell ref="A19:C19"/>
    <mergeCell ref="A21:C21"/>
    <mergeCell ref="A16:C16"/>
    <mergeCell ref="A14:C14"/>
    <mergeCell ref="A13:C13"/>
    <mergeCell ref="A17:C17"/>
    <mergeCell ref="A15:C15"/>
    <mergeCell ref="A18:C18"/>
    <mergeCell ref="A20:C20"/>
    <mergeCell ref="A32:R32"/>
    <mergeCell ref="A5:C5"/>
    <mergeCell ref="A7:C7"/>
    <mergeCell ref="A11:C11"/>
    <mergeCell ref="A10:C10"/>
    <mergeCell ref="A6:C6"/>
    <mergeCell ref="A8:C8"/>
    <mergeCell ref="A9:C9"/>
    <mergeCell ref="A22:C22"/>
    <mergeCell ref="A1:Q1"/>
    <mergeCell ref="F3:G3"/>
    <mergeCell ref="H3:K3"/>
    <mergeCell ref="M3:M4"/>
    <mergeCell ref="O3:O4"/>
    <mergeCell ref="F2:R2"/>
    <mergeCell ref="N3:N4"/>
    <mergeCell ref="P3:P4"/>
    <mergeCell ref="E2:E4"/>
    <mergeCell ref="D2:D4"/>
  </mergeCells>
  <phoneticPr fontId="4"/>
  <printOptions gridLinesSet="0"/>
  <pageMargins left="0.19685039370078741" right="0.19685039370078741" top="0.27559055118110237" bottom="0.23622047244094491" header="0.19685039370078741" footer="0.19685039370078741"/>
  <pageSetup paperSize="9" scale="69" pageOrder="overThenDown" orientation="portrait" r:id="rId1"/>
  <headerFooter alignWithMargins="0"/>
  <rowBreaks count="4" manualBreakCount="4">
    <brk id="32" max="17" man="1"/>
    <brk id="62" max="17" man="1"/>
    <brk id="91" max="17" man="1"/>
    <brk id="122" max="1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8" tint="0.59999389629810485"/>
  </sheetPr>
  <dimension ref="A1:R164"/>
  <sheetViews>
    <sheetView tabSelected="1" view="pageBreakPreview" zoomScale="86" zoomScaleNormal="75" zoomScaleSheetLayoutView="86" workbookViewId="0">
      <selection activeCell="S2" sqref="S2"/>
    </sheetView>
  </sheetViews>
  <sheetFormatPr defaultRowHeight="16.5" customHeight="1" x14ac:dyDescent="0.15"/>
  <cols>
    <col min="1" max="2" width="8.375" style="1" customWidth="1"/>
    <col min="3" max="3" width="9.125" style="1" customWidth="1"/>
    <col min="4" max="5" width="4.5" style="3" customWidth="1"/>
    <col min="6" max="6" width="9" style="1"/>
    <col min="7" max="7" width="8.75" style="1" customWidth="1"/>
    <col min="8" max="8" width="9.125" style="1" customWidth="1"/>
    <col min="9" max="9" width="5.625" style="1" customWidth="1"/>
    <col min="10" max="10" width="9.5" style="1" customWidth="1"/>
    <col min="11" max="11" width="5.625" style="1" customWidth="1"/>
    <col min="12" max="12" width="10.125" style="1" customWidth="1"/>
    <col min="13" max="13" width="7.75" style="1" customWidth="1"/>
    <col min="14" max="14" width="9.125" style="1" customWidth="1"/>
    <col min="15" max="15" width="7.625" style="1" customWidth="1"/>
    <col min="16" max="16" width="9.375" style="1" customWidth="1"/>
    <col min="17" max="17" width="10.25" style="1" customWidth="1"/>
    <col min="18" max="18" width="7.625" style="2" customWidth="1"/>
    <col min="19" max="16384" width="9" style="1"/>
  </cols>
  <sheetData>
    <row r="1" spans="1:18" ht="35.25" customHeight="1" x14ac:dyDescent="0.15">
      <c r="A1" s="505" t="s">
        <v>331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74" t="s">
        <v>77</v>
      </c>
    </row>
    <row r="2" spans="1:18" ht="35.25" customHeight="1" x14ac:dyDescent="0.15">
      <c r="A2" s="17"/>
      <c r="B2" s="12"/>
      <c r="C2" s="30" t="s">
        <v>50</v>
      </c>
      <c r="D2" s="564" t="s">
        <v>82</v>
      </c>
      <c r="E2" s="564" t="s">
        <v>53</v>
      </c>
      <c r="F2" s="512" t="s">
        <v>103</v>
      </c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4"/>
    </row>
    <row r="3" spans="1:18" ht="35.25" customHeight="1" x14ac:dyDescent="0.15">
      <c r="A3" s="18"/>
      <c r="B3" s="13"/>
      <c r="C3" s="13"/>
      <c r="D3" s="565"/>
      <c r="E3" s="565"/>
      <c r="F3" s="502" t="s">
        <v>0</v>
      </c>
      <c r="G3" s="481"/>
      <c r="H3" s="502" t="s">
        <v>1</v>
      </c>
      <c r="I3" s="503"/>
      <c r="J3" s="503"/>
      <c r="K3" s="481"/>
      <c r="L3" s="37"/>
      <c r="M3" s="510" t="s">
        <v>164</v>
      </c>
      <c r="N3" s="485" t="s">
        <v>170</v>
      </c>
      <c r="O3" s="485" t="s">
        <v>148</v>
      </c>
      <c r="P3" s="485" t="s">
        <v>150</v>
      </c>
      <c r="Q3" s="8"/>
      <c r="R3" s="39"/>
    </row>
    <row r="4" spans="1:18" ht="35.25" customHeight="1" x14ac:dyDescent="0.15">
      <c r="A4" s="26" t="s">
        <v>56</v>
      </c>
      <c r="B4" s="14"/>
      <c r="C4" s="14"/>
      <c r="D4" s="566"/>
      <c r="E4" s="566"/>
      <c r="F4" s="38" t="s">
        <v>2</v>
      </c>
      <c r="G4" s="38" t="s">
        <v>3</v>
      </c>
      <c r="H4" s="38" t="s">
        <v>2</v>
      </c>
      <c r="I4" s="151" t="s">
        <v>164</v>
      </c>
      <c r="J4" s="38" t="s">
        <v>3</v>
      </c>
      <c r="K4" s="151" t="s">
        <v>164</v>
      </c>
      <c r="L4" s="62" t="s">
        <v>4</v>
      </c>
      <c r="M4" s="511"/>
      <c r="N4" s="515"/>
      <c r="O4" s="515"/>
      <c r="P4" s="515"/>
      <c r="Q4" s="15" t="s">
        <v>5</v>
      </c>
      <c r="R4" s="28" t="s">
        <v>6</v>
      </c>
    </row>
    <row r="5" spans="1:18" ht="34.5" customHeight="1" x14ac:dyDescent="0.15">
      <c r="A5" s="455" t="s">
        <v>48</v>
      </c>
      <c r="B5" s="456"/>
      <c r="C5" s="456"/>
      <c r="D5" s="136">
        <v>18</v>
      </c>
      <c r="E5" s="136">
        <v>28</v>
      </c>
      <c r="F5" s="126">
        <v>947</v>
      </c>
      <c r="G5" s="123">
        <v>161</v>
      </c>
      <c r="H5" s="123">
        <v>1147</v>
      </c>
      <c r="I5" s="123">
        <v>0</v>
      </c>
      <c r="J5" s="123">
        <v>262</v>
      </c>
      <c r="K5" s="123">
        <v>1</v>
      </c>
      <c r="L5" s="110">
        <f>SUM(F5+G5+H5+J5)</f>
        <v>2517</v>
      </c>
      <c r="M5" s="124">
        <f>SUM(I5+K5)</f>
        <v>1</v>
      </c>
      <c r="N5" s="124">
        <v>2507</v>
      </c>
      <c r="O5" s="123">
        <v>10</v>
      </c>
      <c r="P5" s="123">
        <v>943</v>
      </c>
      <c r="Q5" s="123">
        <v>2814</v>
      </c>
      <c r="R5" s="125">
        <f t="shared" ref="R5:R26" si="0">L5/Q5*100</f>
        <v>89.4456289978678</v>
      </c>
    </row>
    <row r="6" spans="1:18" ht="34.5" customHeight="1" x14ac:dyDescent="0.15">
      <c r="A6" s="455" t="s">
        <v>7</v>
      </c>
      <c r="B6" s="479"/>
      <c r="C6" s="479"/>
      <c r="D6" s="136">
        <v>18</v>
      </c>
      <c r="E6" s="136">
        <v>30</v>
      </c>
      <c r="F6" s="126">
        <v>248</v>
      </c>
      <c r="G6" s="123">
        <v>48</v>
      </c>
      <c r="H6" s="123">
        <v>1333</v>
      </c>
      <c r="I6" s="123">
        <v>3</v>
      </c>
      <c r="J6" s="123">
        <v>452</v>
      </c>
      <c r="K6" s="123">
        <v>7</v>
      </c>
      <c r="L6" s="110">
        <f>SUM(F6+G6+H6+J6)</f>
        <v>2081</v>
      </c>
      <c r="M6" s="124">
        <f t="shared" ref="M6:M26" si="1">SUM(I6+K6)</f>
        <v>10</v>
      </c>
      <c r="N6" s="124">
        <v>1850</v>
      </c>
      <c r="O6" s="123">
        <v>231</v>
      </c>
      <c r="P6" s="123">
        <v>740</v>
      </c>
      <c r="Q6" s="123">
        <v>2302</v>
      </c>
      <c r="R6" s="125">
        <f t="shared" si="0"/>
        <v>90.399652476107732</v>
      </c>
    </row>
    <row r="7" spans="1:18" ht="34.5" customHeight="1" x14ac:dyDescent="0.15">
      <c r="A7" s="455" t="s">
        <v>8</v>
      </c>
      <c r="B7" s="456"/>
      <c r="C7" s="456"/>
      <c r="D7" s="136">
        <v>27</v>
      </c>
      <c r="E7" s="136">
        <v>29</v>
      </c>
      <c r="F7" s="126">
        <v>729</v>
      </c>
      <c r="G7" s="123">
        <v>127</v>
      </c>
      <c r="H7" s="123">
        <v>2989</v>
      </c>
      <c r="I7" s="123">
        <v>16</v>
      </c>
      <c r="J7" s="123">
        <v>570</v>
      </c>
      <c r="K7" s="123">
        <v>5</v>
      </c>
      <c r="L7" s="110">
        <f>SUM(F7+G7+H7+J7)</f>
        <v>4415</v>
      </c>
      <c r="M7" s="124">
        <f t="shared" si="1"/>
        <v>21</v>
      </c>
      <c r="N7" s="124">
        <v>3554</v>
      </c>
      <c r="O7" s="123">
        <v>6</v>
      </c>
      <c r="P7" s="123">
        <v>1229</v>
      </c>
      <c r="Q7" s="123">
        <v>4787</v>
      </c>
      <c r="R7" s="125">
        <f t="shared" si="0"/>
        <v>92.228953415500314</v>
      </c>
    </row>
    <row r="8" spans="1:18" ht="34.5" customHeight="1" x14ac:dyDescent="0.15">
      <c r="A8" s="504" t="s">
        <v>116</v>
      </c>
      <c r="B8" s="456"/>
      <c r="C8" s="456"/>
      <c r="D8" s="136">
        <v>18</v>
      </c>
      <c r="E8" s="136">
        <v>29</v>
      </c>
      <c r="F8" s="126">
        <v>319</v>
      </c>
      <c r="G8" s="123">
        <v>30</v>
      </c>
      <c r="H8" s="123">
        <v>350</v>
      </c>
      <c r="I8" s="123">
        <v>6</v>
      </c>
      <c r="J8" s="123">
        <v>117</v>
      </c>
      <c r="K8" s="123">
        <v>3</v>
      </c>
      <c r="L8" s="110">
        <f t="shared" ref="L8:L26" si="2">SUM(F8+G8+H8+J8)</f>
        <v>816</v>
      </c>
      <c r="M8" s="124">
        <f t="shared" si="1"/>
        <v>9</v>
      </c>
      <c r="N8" s="124">
        <v>729</v>
      </c>
      <c r="O8" s="123">
        <v>87</v>
      </c>
      <c r="P8" s="123">
        <v>320</v>
      </c>
      <c r="Q8" s="123">
        <v>906</v>
      </c>
      <c r="R8" s="125">
        <f t="shared" si="0"/>
        <v>90.066225165562912</v>
      </c>
    </row>
    <row r="9" spans="1:18" ht="34.5" customHeight="1" x14ac:dyDescent="0.15">
      <c r="A9" s="455" t="s">
        <v>141</v>
      </c>
      <c r="B9" s="456"/>
      <c r="C9" s="456"/>
      <c r="D9" s="136">
        <v>27</v>
      </c>
      <c r="E9" s="136">
        <v>30</v>
      </c>
      <c r="F9" s="126">
        <v>996</v>
      </c>
      <c r="G9" s="123">
        <v>112</v>
      </c>
      <c r="H9" s="123">
        <v>3186</v>
      </c>
      <c r="I9" s="123">
        <v>12</v>
      </c>
      <c r="J9" s="123">
        <v>850</v>
      </c>
      <c r="K9" s="123">
        <v>9</v>
      </c>
      <c r="L9" s="110">
        <f t="shared" si="2"/>
        <v>5144</v>
      </c>
      <c r="M9" s="124">
        <f t="shared" si="1"/>
        <v>21</v>
      </c>
      <c r="N9" s="124">
        <v>4995</v>
      </c>
      <c r="O9" s="123">
        <v>149</v>
      </c>
      <c r="P9" s="123">
        <v>1325</v>
      </c>
      <c r="Q9" s="123">
        <v>5342</v>
      </c>
      <c r="R9" s="125">
        <f t="shared" si="0"/>
        <v>96.293523025084241</v>
      </c>
    </row>
    <row r="10" spans="1:18" ht="34.5" customHeight="1" x14ac:dyDescent="0.15">
      <c r="A10" s="455" t="s">
        <v>191</v>
      </c>
      <c r="B10" s="456"/>
      <c r="C10" s="456"/>
      <c r="D10" s="136">
        <v>18</v>
      </c>
      <c r="E10" s="136">
        <v>27</v>
      </c>
      <c r="F10" s="126">
        <v>290</v>
      </c>
      <c r="G10" s="123">
        <v>31</v>
      </c>
      <c r="H10" s="123">
        <v>1850</v>
      </c>
      <c r="I10" s="123">
        <v>43</v>
      </c>
      <c r="J10" s="123">
        <v>308</v>
      </c>
      <c r="K10" s="123">
        <v>16</v>
      </c>
      <c r="L10" s="110">
        <f>SUM(F10+G10+H10+J10)</f>
        <v>2479</v>
      </c>
      <c r="M10" s="124">
        <f>SUM(I10+K10)</f>
        <v>59</v>
      </c>
      <c r="N10" s="124">
        <v>2479</v>
      </c>
      <c r="O10" s="123">
        <v>0</v>
      </c>
      <c r="P10" s="123">
        <v>600</v>
      </c>
      <c r="Q10" s="123">
        <v>2858</v>
      </c>
      <c r="R10" s="125">
        <f>L10/Q10*100</f>
        <v>86.738978306508045</v>
      </c>
    </row>
    <row r="11" spans="1:18" ht="34.5" customHeight="1" x14ac:dyDescent="0.15">
      <c r="A11" s="455" t="s">
        <v>9</v>
      </c>
      <c r="B11" s="456"/>
      <c r="C11" s="456"/>
      <c r="D11" s="136">
        <v>18</v>
      </c>
      <c r="E11" s="136">
        <v>29</v>
      </c>
      <c r="F11" s="126">
        <v>290</v>
      </c>
      <c r="G11" s="123">
        <v>60</v>
      </c>
      <c r="H11" s="123">
        <v>2274</v>
      </c>
      <c r="I11" s="123">
        <v>0</v>
      </c>
      <c r="J11" s="123">
        <v>614</v>
      </c>
      <c r="K11" s="123">
        <v>0</v>
      </c>
      <c r="L11" s="110">
        <f t="shared" si="2"/>
        <v>3238</v>
      </c>
      <c r="M11" s="124">
        <f t="shared" si="1"/>
        <v>0</v>
      </c>
      <c r="N11" s="124">
        <v>3238</v>
      </c>
      <c r="O11" s="123">
        <v>0</v>
      </c>
      <c r="P11" s="123">
        <v>876</v>
      </c>
      <c r="Q11" s="123">
        <v>3719</v>
      </c>
      <c r="R11" s="125">
        <f t="shared" si="0"/>
        <v>87.066415703146006</v>
      </c>
    </row>
    <row r="12" spans="1:18" ht="34.5" customHeight="1" x14ac:dyDescent="0.15">
      <c r="A12" s="455" t="s">
        <v>10</v>
      </c>
      <c r="B12" s="456"/>
      <c r="C12" s="456"/>
      <c r="D12" s="136">
        <v>36</v>
      </c>
      <c r="E12" s="136">
        <v>26</v>
      </c>
      <c r="F12" s="126">
        <v>810</v>
      </c>
      <c r="G12" s="123">
        <v>147</v>
      </c>
      <c r="H12" s="123">
        <v>808</v>
      </c>
      <c r="I12" s="123">
        <v>13</v>
      </c>
      <c r="J12" s="123">
        <v>214</v>
      </c>
      <c r="K12" s="123">
        <v>2</v>
      </c>
      <c r="L12" s="110">
        <f t="shared" si="2"/>
        <v>1979</v>
      </c>
      <c r="M12" s="124">
        <f t="shared" si="1"/>
        <v>15</v>
      </c>
      <c r="N12" s="124">
        <v>1979</v>
      </c>
      <c r="O12" s="123">
        <v>0</v>
      </c>
      <c r="P12" s="123">
        <v>545</v>
      </c>
      <c r="Q12" s="123">
        <v>2228</v>
      </c>
      <c r="R12" s="125">
        <f t="shared" si="0"/>
        <v>88.824057450628374</v>
      </c>
    </row>
    <row r="13" spans="1:18" ht="34.5" customHeight="1" x14ac:dyDescent="0.15">
      <c r="A13" s="455" t="s">
        <v>11</v>
      </c>
      <c r="B13" s="456"/>
      <c r="C13" s="456"/>
      <c r="D13" s="136">
        <v>36</v>
      </c>
      <c r="E13" s="136">
        <v>30</v>
      </c>
      <c r="F13" s="126">
        <v>0</v>
      </c>
      <c r="G13" s="123">
        <v>0</v>
      </c>
      <c r="H13" s="123">
        <v>3809</v>
      </c>
      <c r="I13" s="123">
        <v>111</v>
      </c>
      <c r="J13" s="123">
        <v>748</v>
      </c>
      <c r="K13" s="123">
        <v>40</v>
      </c>
      <c r="L13" s="110">
        <f t="shared" si="2"/>
        <v>4557</v>
      </c>
      <c r="M13" s="124">
        <f t="shared" si="1"/>
        <v>151</v>
      </c>
      <c r="N13" s="124">
        <v>2042</v>
      </c>
      <c r="O13" s="123">
        <v>63</v>
      </c>
      <c r="P13" s="123">
        <v>431</v>
      </c>
      <c r="Q13" s="123">
        <v>4766</v>
      </c>
      <c r="R13" s="125">
        <f t="shared" si="0"/>
        <v>95.61477129668485</v>
      </c>
    </row>
    <row r="14" spans="1:18" ht="34.5" customHeight="1" x14ac:dyDescent="0.15">
      <c r="A14" s="455" t="s">
        <v>87</v>
      </c>
      <c r="B14" s="456"/>
      <c r="C14" s="456"/>
      <c r="D14" s="136">
        <v>36</v>
      </c>
      <c r="E14" s="136">
        <v>28</v>
      </c>
      <c r="F14" s="126">
        <v>1780</v>
      </c>
      <c r="G14" s="123">
        <v>200</v>
      </c>
      <c r="H14" s="123">
        <v>3168</v>
      </c>
      <c r="I14" s="123">
        <v>5</v>
      </c>
      <c r="J14" s="123">
        <v>686</v>
      </c>
      <c r="K14" s="123">
        <v>3</v>
      </c>
      <c r="L14" s="110">
        <f t="shared" si="2"/>
        <v>5834</v>
      </c>
      <c r="M14" s="124">
        <f t="shared" si="1"/>
        <v>8</v>
      </c>
      <c r="N14" s="124">
        <v>5731</v>
      </c>
      <c r="O14" s="123">
        <v>15</v>
      </c>
      <c r="P14" s="123">
        <v>1928</v>
      </c>
      <c r="Q14" s="123">
        <v>5886</v>
      </c>
      <c r="R14" s="125">
        <f t="shared" si="0"/>
        <v>99.116547740400947</v>
      </c>
    </row>
    <row r="15" spans="1:18" ht="34.5" customHeight="1" x14ac:dyDescent="0.15">
      <c r="A15" s="504" t="s">
        <v>57</v>
      </c>
      <c r="B15" s="456"/>
      <c r="C15" s="456"/>
      <c r="D15" s="136">
        <v>18</v>
      </c>
      <c r="E15" s="136">
        <v>27</v>
      </c>
      <c r="F15" s="126">
        <v>271</v>
      </c>
      <c r="G15" s="123">
        <v>39</v>
      </c>
      <c r="H15" s="123">
        <v>2142</v>
      </c>
      <c r="I15" s="123">
        <v>0</v>
      </c>
      <c r="J15" s="123">
        <v>506</v>
      </c>
      <c r="K15" s="123">
        <v>0</v>
      </c>
      <c r="L15" s="110">
        <f t="shared" si="2"/>
        <v>2958</v>
      </c>
      <c r="M15" s="124">
        <f t="shared" si="1"/>
        <v>0</v>
      </c>
      <c r="N15" s="124">
        <v>2878</v>
      </c>
      <c r="O15" s="123">
        <v>30</v>
      </c>
      <c r="P15" s="123">
        <v>5</v>
      </c>
      <c r="Q15" s="123">
        <v>3205</v>
      </c>
      <c r="R15" s="125">
        <f t="shared" si="0"/>
        <v>92.293291731669271</v>
      </c>
    </row>
    <row r="16" spans="1:18" ht="34.5" customHeight="1" x14ac:dyDescent="0.15">
      <c r="A16" s="504" t="s">
        <v>58</v>
      </c>
      <c r="B16" s="456"/>
      <c r="C16" s="456"/>
      <c r="D16" s="136">
        <v>18</v>
      </c>
      <c r="E16" s="136">
        <v>30</v>
      </c>
      <c r="F16" s="126">
        <v>178</v>
      </c>
      <c r="G16" s="123">
        <v>37</v>
      </c>
      <c r="H16" s="123">
        <v>1311</v>
      </c>
      <c r="I16" s="123">
        <v>142</v>
      </c>
      <c r="J16" s="123">
        <v>438</v>
      </c>
      <c r="K16" s="123">
        <v>134</v>
      </c>
      <c r="L16" s="110">
        <f t="shared" si="2"/>
        <v>1964</v>
      </c>
      <c r="M16" s="124">
        <f t="shared" si="1"/>
        <v>276</v>
      </c>
      <c r="N16" s="124">
        <v>0</v>
      </c>
      <c r="O16" s="123">
        <v>0</v>
      </c>
      <c r="P16" s="401">
        <v>510</v>
      </c>
      <c r="Q16" s="123">
        <v>1627</v>
      </c>
      <c r="R16" s="125">
        <f>L16/Q16*100</f>
        <v>120.71296865396435</v>
      </c>
    </row>
    <row r="17" spans="1:18" ht="34.5" customHeight="1" x14ac:dyDescent="0.15">
      <c r="A17" s="504" t="s">
        <v>86</v>
      </c>
      <c r="B17" s="456"/>
      <c r="C17" s="456"/>
      <c r="D17" s="136">
        <v>18</v>
      </c>
      <c r="E17" s="136">
        <v>28</v>
      </c>
      <c r="F17" s="126">
        <v>16</v>
      </c>
      <c r="G17" s="123">
        <v>13</v>
      </c>
      <c r="H17" s="123">
        <v>2395</v>
      </c>
      <c r="I17" s="123">
        <v>8</v>
      </c>
      <c r="J17" s="123">
        <v>610</v>
      </c>
      <c r="K17" s="123">
        <v>2</v>
      </c>
      <c r="L17" s="110">
        <f t="shared" si="2"/>
        <v>3034</v>
      </c>
      <c r="M17" s="124">
        <f t="shared" si="1"/>
        <v>10</v>
      </c>
      <c r="N17" s="124">
        <v>2969</v>
      </c>
      <c r="O17" s="123">
        <v>56</v>
      </c>
      <c r="P17" s="123">
        <v>1111</v>
      </c>
      <c r="Q17" s="123">
        <v>2834</v>
      </c>
      <c r="R17" s="125">
        <f>L17/Q17*100</f>
        <v>107.05716302046578</v>
      </c>
    </row>
    <row r="18" spans="1:18" ht="34.5" customHeight="1" x14ac:dyDescent="0.15">
      <c r="A18" s="455" t="s">
        <v>142</v>
      </c>
      <c r="B18" s="456"/>
      <c r="C18" s="456"/>
      <c r="D18" s="136">
        <v>18</v>
      </c>
      <c r="E18" s="136">
        <v>30</v>
      </c>
      <c r="F18" s="126">
        <v>425</v>
      </c>
      <c r="G18" s="123">
        <v>114</v>
      </c>
      <c r="H18" s="123">
        <v>1036</v>
      </c>
      <c r="I18" s="123">
        <v>20</v>
      </c>
      <c r="J18" s="123">
        <v>369</v>
      </c>
      <c r="K18" s="123">
        <v>1</v>
      </c>
      <c r="L18" s="110">
        <f t="shared" si="2"/>
        <v>1944</v>
      </c>
      <c r="M18" s="124">
        <f t="shared" si="1"/>
        <v>21</v>
      </c>
      <c r="N18" s="124">
        <v>1780</v>
      </c>
      <c r="O18" s="123">
        <v>105</v>
      </c>
      <c r="P18" s="123">
        <v>417</v>
      </c>
      <c r="Q18" s="123">
        <v>2458</v>
      </c>
      <c r="R18" s="125">
        <f t="shared" si="0"/>
        <v>79.088689991863305</v>
      </c>
    </row>
    <row r="19" spans="1:18" ht="34.5" customHeight="1" x14ac:dyDescent="0.15">
      <c r="A19" s="455" t="s">
        <v>12</v>
      </c>
      <c r="B19" s="456"/>
      <c r="C19" s="456"/>
      <c r="D19" s="136">
        <v>18</v>
      </c>
      <c r="E19" s="136">
        <v>29</v>
      </c>
      <c r="F19" s="126">
        <v>815</v>
      </c>
      <c r="G19" s="123">
        <v>83</v>
      </c>
      <c r="H19" s="123">
        <v>1555</v>
      </c>
      <c r="I19" s="123">
        <v>0</v>
      </c>
      <c r="J19" s="123">
        <v>327</v>
      </c>
      <c r="K19" s="123">
        <v>0</v>
      </c>
      <c r="L19" s="110">
        <f t="shared" si="2"/>
        <v>2780</v>
      </c>
      <c r="M19" s="124">
        <f t="shared" si="1"/>
        <v>0</v>
      </c>
      <c r="N19" s="124">
        <v>2093</v>
      </c>
      <c r="O19" s="123">
        <v>34</v>
      </c>
      <c r="P19" s="123">
        <v>653</v>
      </c>
      <c r="Q19" s="123">
        <v>3105</v>
      </c>
      <c r="R19" s="125">
        <f t="shared" si="0"/>
        <v>89.533011272141707</v>
      </c>
    </row>
    <row r="20" spans="1:18" ht="34.5" customHeight="1" x14ac:dyDescent="0.15">
      <c r="A20" s="504" t="s">
        <v>202</v>
      </c>
      <c r="B20" s="562"/>
      <c r="C20" s="563"/>
      <c r="D20" s="136">
        <v>36</v>
      </c>
      <c r="E20" s="136">
        <v>29</v>
      </c>
      <c r="F20" s="126">
        <v>749</v>
      </c>
      <c r="G20" s="123">
        <v>130</v>
      </c>
      <c r="H20" s="123">
        <v>5635</v>
      </c>
      <c r="I20" s="123">
        <v>14</v>
      </c>
      <c r="J20" s="123">
        <v>940</v>
      </c>
      <c r="K20" s="123">
        <v>8</v>
      </c>
      <c r="L20" s="110">
        <f>SUM(F20+G20+H20+J20)</f>
        <v>7454</v>
      </c>
      <c r="M20" s="124">
        <f>SUM(I20+K20)</f>
        <v>22</v>
      </c>
      <c r="N20" s="124">
        <v>7427</v>
      </c>
      <c r="O20" s="123">
        <v>11</v>
      </c>
      <c r="P20" s="123">
        <v>1936</v>
      </c>
      <c r="Q20" s="123">
        <v>7742</v>
      </c>
      <c r="R20" s="125">
        <f>L20/Q20*100</f>
        <v>96.280030999741669</v>
      </c>
    </row>
    <row r="21" spans="1:18" ht="34.5" customHeight="1" x14ac:dyDescent="0.15">
      <c r="A21" s="455" t="s">
        <v>13</v>
      </c>
      <c r="B21" s="456"/>
      <c r="C21" s="456"/>
      <c r="D21" s="136">
        <v>18</v>
      </c>
      <c r="E21" s="136">
        <v>28</v>
      </c>
      <c r="F21" s="126">
        <v>120</v>
      </c>
      <c r="G21" s="123">
        <v>0</v>
      </c>
      <c r="H21" s="123">
        <v>1881</v>
      </c>
      <c r="I21" s="123">
        <v>13</v>
      </c>
      <c r="J21" s="123">
        <v>381</v>
      </c>
      <c r="K21" s="123">
        <v>2</v>
      </c>
      <c r="L21" s="110">
        <f t="shared" si="2"/>
        <v>2382</v>
      </c>
      <c r="M21" s="124">
        <f t="shared" si="1"/>
        <v>15</v>
      </c>
      <c r="N21" s="124">
        <v>2093</v>
      </c>
      <c r="O21" s="123">
        <v>0</v>
      </c>
      <c r="P21" s="123">
        <v>507</v>
      </c>
      <c r="Q21" s="123">
        <v>2253</v>
      </c>
      <c r="R21" s="125">
        <f t="shared" si="0"/>
        <v>105.72569906790945</v>
      </c>
    </row>
    <row r="22" spans="1:18" ht="34.5" customHeight="1" x14ac:dyDescent="0.15">
      <c r="A22" s="455" t="s">
        <v>166</v>
      </c>
      <c r="B22" s="456"/>
      <c r="C22" s="456"/>
      <c r="D22" s="136">
        <v>18</v>
      </c>
      <c r="E22" s="136">
        <v>30</v>
      </c>
      <c r="F22" s="126">
        <v>0</v>
      </c>
      <c r="G22" s="123">
        <v>0</v>
      </c>
      <c r="H22" s="123">
        <v>1648</v>
      </c>
      <c r="I22" s="123">
        <v>0</v>
      </c>
      <c r="J22" s="123">
        <v>500</v>
      </c>
      <c r="K22" s="123">
        <v>0</v>
      </c>
      <c r="L22" s="110">
        <f t="shared" si="2"/>
        <v>2148</v>
      </c>
      <c r="M22" s="124">
        <f t="shared" si="1"/>
        <v>0</v>
      </c>
      <c r="N22" s="124">
        <v>2064</v>
      </c>
      <c r="O22" s="123">
        <v>84</v>
      </c>
      <c r="P22" s="123">
        <v>522</v>
      </c>
      <c r="Q22" s="123">
        <v>2342</v>
      </c>
      <c r="R22" s="125">
        <f t="shared" si="0"/>
        <v>91.716481639624249</v>
      </c>
    </row>
    <row r="23" spans="1:18" ht="34.5" customHeight="1" x14ac:dyDescent="0.15">
      <c r="A23" s="504" t="s">
        <v>211</v>
      </c>
      <c r="B23" s="456"/>
      <c r="C23" s="456"/>
      <c r="D23" s="136">
        <v>27</v>
      </c>
      <c r="E23" s="136">
        <v>30</v>
      </c>
      <c r="F23" s="126">
        <v>873</v>
      </c>
      <c r="G23" s="123">
        <v>172</v>
      </c>
      <c r="H23" s="123">
        <v>3433</v>
      </c>
      <c r="I23" s="123">
        <v>0</v>
      </c>
      <c r="J23" s="123">
        <v>690</v>
      </c>
      <c r="K23" s="123">
        <v>0</v>
      </c>
      <c r="L23" s="110">
        <f>SUM(F23+G23+H23+J23)</f>
        <v>5168</v>
      </c>
      <c r="M23" s="124">
        <f>SUM(I23+K23)</f>
        <v>0</v>
      </c>
      <c r="N23" s="124">
        <v>4933</v>
      </c>
      <c r="O23" s="123">
        <v>235</v>
      </c>
      <c r="P23" s="123">
        <v>1132</v>
      </c>
      <c r="Q23" s="123">
        <v>5579</v>
      </c>
      <c r="R23" s="125">
        <f>L23/Q23*100</f>
        <v>92.633088367090878</v>
      </c>
    </row>
    <row r="24" spans="1:18" ht="34.5" customHeight="1" x14ac:dyDescent="0.15">
      <c r="A24" s="455" t="s">
        <v>55</v>
      </c>
      <c r="B24" s="456"/>
      <c r="C24" s="456"/>
      <c r="D24" s="136">
        <v>18</v>
      </c>
      <c r="E24" s="136">
        <v>29</v>
      </c>
      <c r="F24" s="126">
        <v>1143</v>
      </c>
      <c r="G24" s="123">
        <v>236</v>
      </c>
      <c r="H24" s="123">
        <v>1340</v>
      </c>
      <c r="I24" s="123">
        <v>0</v>
      </c>
      <c r="J24" s="123">
        <v>242</v>
      </c>
      <c r="K24" s="123">
        <v>0</v>
      </c>
      <c r="L24" s="110">
        <f t="shared" si="2"/>
        <v>2961</v>
      </c>
      <c r="M24" s="124">
        <f t="shared" si="1"/>
        <v>0</v>
      </c>
      <c r="N24" s="124">
        <v>2836</v>
      </c>
      <c r="O24" s="123">
        <v>0</v>
      </c>
      <c r="P24" s="123">
        <v>887</v>
      </c>
      <c r="Q24" s="123">
        <v>3313</v>
      </c>
      <c r="R24" s="125">
        <f t="shared" si="0"/>
        <v>89.375188650769701</v>
      </c>
    </row>
    <row r="25" spans="1:18" ht="34.5" customHeight="1" x14ac:dyDescent="0.15">
      <c r="A25" s="504" t="s">
        <v>271</v>
      </c>
      <c r="B25" s="456"/>
      <c r="C25" s="456"/>
      <c r="D25" s="136">
        <v>18</v>
      </c>
      <c r="E25" s="136">
        <v>29</v>
      </c>
      <c r="F25" s="126">
        <v>341</v>
      </c>
      <c r="G25" s="123">
        <v>63</v>
      </c>
      <c r="H25" s="123">
        <v>1388</v>
      </c>
      <c r="I25" s="123">
        <v>0</v>
      </c>
      <c r="J25" s="123">
        <v>461</v>
      </c>
      <c r="K25" s="123">
        <v>0</v>
      </c>
      <c r="L25" s="110">
        <f>SUM(F25+G25+H25+J25)</f>
        <v>2253</v>
      </c>
      <c r="M25" s="124">
        <f>SUM(I25+K25)</f>
        <v>0</v>
      </c>
      <c r="N25" s="124">
        <v>2205</v>
      </c>
      <c r="O25" s="123">
        <v>48</v>
      </c>
      <c r="P25" s="123">
        <v>401</v>
      </c>
      <c r="Q25" s="123">
        <v>2556</v>
      </c>
      <c r="R25" s="125">
        <f>L25/Q25*100</f>
        <v>88.145539906103281</v>
      </c>
    </row>
    <row r="26" spans="1:18" ht="34.5" customHeight="1" x14ac:dyDescent="0.15">
      <c r="A26" s="504" t="s">
        <v>174</v>
      </c>
      <c r="B26" s="456"/>
      <c r="C26" s="456"/>
      <c r="D26" s="136">
        <v>18</v>
      </c>
      <c r="E26" s="136">
        <v>30</v>
      </c>
      <c r="F26" s="126">
        <v>218</v>
      </c>
      <c r="G26" s="123">
        <v>75</v>
      </c>
      <c r="H26" s="123">
        <v>920</v>
      </c>
      <c r="I26" s="123">
        <v>2</v>
      </c>
      <c r="J26" s="123">
        <v>267</v>
      </c>
      <c r="K26" s="123">
        <v>5</v>
      </c>
      <c r="L26" s="110">
        <f t="shared" si="2"/>
        <v>1480</v>
      </c>
      <c r="M26" s="124">
        <f t="shared" si="1"/>
        <v>7</v>
      </c>
      <c r="N26" s="124">
        <v>1393</v>
      </c>
      <c r="O26" s="123">
        <v>87</v>
      </c>
      <c r="P26" s="123">
        <v>379</v>
      </c>
      <c r="Q26" s="123">
        <v>2055</v>
      </c>
      <c r="R26" s="125">
        <f t="shared" si="0"/>
        <v>72.019464720194648</v>
      </c>
    </row>
    <row r="27" spans="1:18" ht="34.5" customHeight="1" x14ac:dyDescent="0.15">
      <c r="A27" s="521" t="s">
        <v>282</v>
      </c>
      <c r="B27" s="495"/>
      <c r="C27" s="496"/>
      <c r="D27" s="137">
        <f t="shared" ref="D27:Q27" si="3">SUM(D5:D26)</f>
        <v>495</v>
      </c>
      <c r="E27" s="137">
        <f t="shared" si="3"/>
        <v>635</v>
      </c>
      <c r="F27" s="128">
        <f t="shared" si="3"/>
        <v>11558</v>
      </c>
      <c r="G27" s="128">
        <f t="shared" si="3"/>
        <v>1878</v>
      </c>
      <c r="H27" s="128">
        <f t="shared" si="3"/>
        <v>45598</v>
      </c>
      <c r="I27" s="128">
        <f t="shared" si="3"/>
        <v>408</v>
      </c>
      <c r="J27" s="128">
        <f t="shared" si="3"/>
        <v>10552</v>
      </c>
      <c r="K27" s="128">
        <f t="shared" si="3"/>
        <v>238</v>
      </c>
      <c r="L27" s="128">
        <f t="shared" si="3"/>
        <v>69586</v>
      </c>
      <c r="M27" s="128">
        <f t="shared" si="3"/>
        <v>646</v>
      </c>
      <c r="N27" s="128">
        <f t="shared" si="3"/>
        <v>61775</v>
      </c>
      <c r="O27" s="128">
        <f t="shared" si="3"/>
        <v>1251</v>
      </c>
      <c r="P27" s="128">
        <f t="shared" si="3"/>
        <v>17397</v>
      </c>
      <c r="Q27" s="128">
        <f t="shared" si="3"/>
        <v>74677</v>
      </c>
      <c r="R27" s="129">
        <f>L27/Q27*100</f>
        <v>93.182639902513486</v>
      </c>
    </row>
    <row r="28" spans="1:18" ht="34.5" customHeight="1" x14ac:dyDescent="0.15">
      <c r="A28" s="509" t="s">
        <v>15</v>
      </c>
      <c r="B28" s="468"/>
      <c r="C28" s="501"/>
      <c r="D28" s="141"/>
      <c r="E28" s="141"/>
      <c r="F28" s="445">
        <f t="shared" ref="F28:K28" si="4">F27/$L$27*100</f>
        <v>16.609662863219611</v>
      </c>
      <c r="G28" s="445">
        <f t="shared" si="4"/>
        <v>2.6988187279050382</v>
      </c>
      <c r="H28" s="445">
        <f t="shared" si="4"/>
        <v>65.527548644842355</v>
      </c>
      <c r="I28" s="445">
        <f t="shared" si="4"/>
        <v>0.5863248354554077</v>
      </c>
      <c r="J28" s="445">
        <f t="shared" si="4"/>
        <v>15.163969764032995</v>
      </c>
      <c r="K28" s="445">
        <f t="shared" si="4"/>
        <v>0.34202282068232115</v>
      </c>
      <c r="L28" s="426"/>
      <c r="M28" s="117"/>
      <c r="N28" s="117"/>
      <c r="O28" s="117"/>
      <c r="P28" s="117"/>
      <c r="Q28" s="110"/>
      <c r="R28" s="125"/>
    </row>
    <row r="29" spans="1:18" ht="34.5" customHeight="1" x14ac:dyDescent="0.15">
      <c r="A29" s="487" t="s">
        <v>16</v>
      </c>
      <c r="B29" s="488"/>
      <c r="C29" s="489"/>
      <c r="D29" s="9"/>
      <c r="E29" s="9"/>
      <c r="F29" s="214">
        <f>F27/22</f>
        <v>525.36363636363637</v>
      </c>
      <c r="G29" s="214">
        <f t="shared" ref="G29:P29" si="5">G27/22</f>
        <v>85.36363636363636</v>
      </c>
      <c r="H29" s="214">
        <f t="shared" si="5"/>
        <v>2072.6363636363635</v>
      </c>
      <c r="I29" s="214">
        <f t="shared" si="5"/>
        <v>18.545454545454547</v>
      </c>
      <c r="J29" s="214">
        <f t="shared" si="5"/>
        <v>479.63636363636363</v>
      </c>
      <c r="K29" s="214">
        <f t="shared" si="5"/>
        <v>10.818181818181818</v>
      </c>
      <c r="L29" s="214">
        <f t="shared" si="5"/>
        <v>3163</v>
      </c>
      <c r="M29" s="214">
        <f t="shared" si="5"/>
        <v>29.363636363636363</v>
      </c>
      <c r="N29" s="214">
        <f t="shared" si="5"/>
        <v>2807.9545454545455</v>
      </c>
      <c r="O29" s="214">
        <f t="shared" si="5"/>
        <v>56.863636363636367</v>
      </c>
      <c r="P29" s="214">
        <f t="shared" si="5"/>
        <v>790.77272727272725</v>
      </c>
      <c r="Q29" s="110"/>
      <c r="R29" s="125"/>
    </row>
    <row r="30" spans="1:18" ht="34.5" customHeight="1" x14ac:dyDescent="0.15">
      <c r="A30" s="487" t="s">
        <v>17</v>
      </c>
      <c r="B30" s="488"/>
      <c r="C30" s="489"/>
      <c r="D30" s="9"/>
      <c r="E30" s="9"/>
      <c r="F30" s="214">
        <f>F27/$D$27*18</f>
        <v>420.29090909090911</v>
      </c>
      <c r="G30" s="214">
        <f t="shared" ref="G30:P30" si="6">G27/$D$27*18</f>
        <v>68.290909090909096</v>
      </c>
      <c r="H30" s="214">
        <f t="shared" si="6"/>
        <v>1658.1090909090908</v>
      </c>
      <c r="I30" s="214">
        <f t="shared" si="6"/>
        <v>14.836363636363636</v>
      </c>
      <c r="J30" s="214">
        <f t="shared" si="6"/>
        <v>383.70909090909095</v>
      </c>
      <c r="K30" s="214">
        <f t="shared" si="6"/>
        <v>8.6545454545454543</v>
      </c>
      <c r="L30" s="214">
        <f t="shared" si="6"/>
        <v>2530.4</v>
      </c>
      <c r="M30" s="214">
        <f t="shared" si="6"/>
        <v>23.490909090909092</v>
      </c>
      <c r="N30" s="214">
        <f t="shared" si="6"/>
        <v>2246.363636363636</v>
      </c>
      <c r="O30" s="214">
        <f t="shared" si="6"/>
        <v>45.490909090909092</v>
      </c>
      <c r="P30" s="214">
        <f t="shared" si="6"/>
        <v>632.61818181818182</v>
      </c>
      <c r="Q30" s="110"/>
      <c r="R30" s="125"/>
    </row>
    <row r="31" spans="1:18" ht="34.5" customHeight="1" x14ac:dyDescent="0.15">
      <c r="A31" s="487" t="s">
        <v>18</v>
      </c>
      <c r="B31" s="488"/>
      <c r="C31" s="489"/>
      <c r="D31" s="347">
        <v>495</v>
      </c>
      <c r="E31" s="347">
        <v>644</v>
      </c>
      <c r="F31" s="348">
        <v>12560</v>
      </c>
      <c r="G31" s="339">
        <v>1995</v>
      </c>
      <c r="H31" s="339">
        <v>49196</v>
      </c>
      <c r="I31" s="340">
        <v>386</v>
      </c>
      <c r="J31" s="339">
        <v>10926</v>
      </c>
      <c r="K31" s="340">
        <v>109</v>
      </c>
      <c r="L31" s="301">
        <f>SUM(F31+G31+H31+J31)</f>
        <v>74677</v>
      </c>
      <c r="M31" s="301">
        <f>SUM(I31+K31)</f>
        <v>495</v>
      </c>
      <c r="N31" s="301">
        <v>66180</v>
      </c>
      <c r="O31" s="339">
        <v>1193</v>
      </c>
      <c r="P31" s="339">
        <v>18118</v>
      </c>
      <c r="Q31" s="215" t="s">
        <v>264</v>
      </c>
      <c r="R31" s="216" t="s">
        <v>19</v>
      </c>
    </row>
    <row r="32" spans="1:18" ht="34.5" customHeight="1" x14ac:dyDescent="0.15">
      <c r="A32" s="557" t="s">
        <v>72</v>
      </c>
      <c r="B32" s="557"/>
      <c r="C32" s="557"/>
      <c r="D32" s="557"/>
      <c r="E32" s="557"/>
      <c r="F32" s="557"/>
      <c r="G32" s="557"/>
      <c r="H32" s="557"/>
      <c r="I32" s="557"/>
      <c r="J32" s="557"/>
      <c r="K32" s="557"/>
      <c r="L32" s="557"/>
      <c r="M32" s="557"/>
      <c r="N32" s="557"/>
      <c r="O32" s="557"/>
      <c r="P32" s="557"/>
      <c r="Q32" s="557"/>
      <c r="R32" s="557"/>
    </row>
    <row r="33" spans="1:18" ht="39" customHeight="1" x14ac:dyDescent="0.15">
      <c r="A33" s="505" t="s">
        <v>332</v>
      </c>
      <c r="B33" s="505"/>
      <c r="C33" s="505"/>
      <c r="D33" s="505"/>
      <c r="E33" s="505"/>
      <c r="F33" s="505"/>
      <c r="G33" s="505"/>
      <c r="H33" s="505"/>
      <c r="I33" s="505"/>
      <c r="J33" s="505"/>
      <c r="K33" s="505"/>
      <c r="L33" s="505"/>
      <c r="M33" s="505"/>
      <c r="N33" s="505"/>
      <c r="O33" s="505"/>
      <c r="P33" s="505"/>
      <c r="Q33" s="505"/>
      <c r="R33" s="74" t="s">
        <v>77</v>
      </c>
    </row>
    <row r="34" spans="1:18" ht="39.75" customHeight="1" x14ac:dyDescent="0.15">
      <c r="A34" s="17"/>
      <c r="B34" s="12"/>
      <c r="C34" s="30" t="s">
        <v>50</v>
      </c>
      <c r="D34" s="564" t="s">
        <v>82</v>
      </c>
      <c r="E34" s="564" t="s">
        <v>53</v>
      </c>
      <c r="F34" s="512" t="s">
        <v>103</v>
      </c>
      <c r="G34" s="513"/>
      <c r="H34" s="513"/>
      <c r="I34" s="513"/>
      <c r="J34" s="513"/>
      <c r="K34" s="513"/>
      <c r="L34" s="513"/>
      <c r="M34" s="513"/>
      <c r="N34" s="513"/>
      <c r="O34" s="513"/>
      <c r="P34" s="513"/>
      <c r="Q34" s="513"/>
      <c r="R34" s="514"/>
    </row>
    <row r="35" spans="1:18" ht="39.75" customHeight="1" x14ac:dyDescent="0.15">
      <c r="A35" s="18"/>
      <c r="B35" s="13"/>
      <c r="C35" s="13"/>
      <c r="D35" s="565"/>
      <c r="E35" s="565"/>
      <c r="F35" s="502" t="s">
        <v>0</v>
      </c>
      <c r="G35" s="481"/>
      <c r="H35" s="502" t="s">
        <v>1</v>
      </c>
      <c r="I35" s="503"/>
      <c r="J35" s="503"/>
      <c r="K35" s="481"/>
      <c r="L35" s="37"/>
      <c r="M35" s="510" t="s">
        <v>164</v>
      </c>
      <c r="N35" s="485" t="s">
        <v>170</v>
      </c>
      <c r="O35" s="485" t="s">
        <v>148</v>
      </c>
      <c r="P35" s="485" t="s">
        <v>150</v>
      </c>
      <c r="Q35" s="8"/>
      <c r="R35" s="39"/>
    </row>
    <row r="36" spans="1:18" ht="39.75" customHeight="1" x14ac:dyDescent="0.15">
      <c r="A36" s="26" t="s">
        <v>56</v>
      </c>
      <c r="B36" s="14"/>
      <c r="C36" s="14"/>
      <c r="D36" s="566"/>
      <c r="E36" s="566"/>
      <c r="F36" s="38" t="s">
        <v>2</v>
      </c>
      <c r="G36" s="38" t="s">
        <v>3</v>
      </c>
      <c r="H36" s="38" t="s">
        <v>2</v>
      </c>
      <c r="I36" s="151" t="s">
        <v>164</v>
      </c>
      <c r="J36" s="38" t="s">
        <v>3</v>
      </c>
      <c r="K36" s="151" t="s">
        <v>164</v>
      </c>
      <c r="L36" s="62" t="s">
        <v>4</v>
      </c>
      <c r="M36" s="511"/>
      <c r="N36" s="515"/>
      <c r="O36" s="515"/>
      <c r="P36" s="515"/>
      <c r="Q36" s="15" t="s">
        <v>5</v>
      </c>
      <c r="R36" s="28" t="s">
        <v>6</v>
      </c>
    </row>
    <row r="37" spans="1:18" ht="40.5" customHeight="1" x14ac:dyDescent="0.15">
      <c r="A37" s="455" t="s">
        <v>20</v>
      </c>
      <c r="B37" s="479"/>
      <c r="C37" s="479"/>
      <c r="D37" s="136">
        <v>18</v>
      </c>
      <c r="E37" s="136">
        <v>30</v>
      </c>
      <c r="F37" s="123">
        <v>1988</v>
      </c>
      <c r="G37" s="123">
        <v>234</v>
      </c>
      <c r="H37" s="123">
        <v>1631</v>
      </c>
      <c r="I37" s="123">
        <v>26</v>
      </c>
      <c r="J37" s="123">
        <v>349</v>
      </c>
      <c r="K37" s="123">
        <v>1</v>
      </c>
      <c r="L37" s="110">
        <f t="shared" ref="L37:L50" si="7">SUM(F37+G37+H37+J37)</f>
        <v>4202</v>
      </c>
      <c r="M37" s="124">
        <f t="shared" ref="M37:M50" si="8">SUM(I37+K37)</f>
        <v>27</v>
      </c>
      <c r="N37" s="124">
        <v>4112</v>
      </c>
      <c r="O37" s="123">
        <v>87</v>
      </c>
      <c r="P37" s="123">
        <v>1383</v>
      </c>
      <c r="Q37" s="123">
        <v>4510</v>
      </c>
      <c r="R37" s="125">
        <f t="shared" ref="R37:R49" si="9">L37/Q37*100</f>
        <v>93.170731707317074</v>
      </c>
    </row>
    <row r="38" spans="1:18" ht="40.5" customHeight="1" x14ac:dyDescent="0.15">
      <c r="A38" s="455" t="s">
        <v>259</v>
      </c>
      <c r="B38" s="479"/>
      <c r="C38" s="528"/>
      <c r="D38" s="136">
        <v>18</v>
      </c>
      <c r="E38" s="136">
        <v>30</v>
      </c>
      <c r="F38" s="123">
        <v>1368</v>
      </c>
      <c r="G38" s="123">
        <v>237</v>
      </c>
      <c r="H38" s="123">
        <v>2353</v>
      </c>
      <c r="I38" s="123">
        <v>0</v>
      </c>
      <c r="J38" s="123">
        <v>643</v>
      </c>
      <c r="K38" s="123">
        <v>0</v>
      </c>
      <c r="L38" s="110">
        <f>SUM(F38+G38+H38+J38)</f>
        <v>4601</v>
      </c>
      <c r="M38" s="124">
        <f>SUM(I38+K38)</f>
        <v>0</v>
      </c>
      <c r="N38" s="124">
        <v>4337</v>
      </c>
      <c r="O38" s="123">
        <v>128</v>
      </c>
      <c r="P38" s="123">
        <v>1523</v>
      </c>
      <c r="Q38" s="123">
        <v>4583</v>
      </c>
      <c r="R38" s="125">
        <f>L38/Q38*100</f>
        <v>100.39275583678813</v>
      </c>
    </row>
    <row r="39" spans="1:18" ht="40.5" customHeight="1" x14ac:dyDescent="0.15">
      <c r="A39" s="504" t="s">
        <v>365</v>
      </c>
      <c r="B39" s="479"/>
      <c r="C39" s="479"/>
      <c r="D39" s="136">
        <v>36</v>
      </c>
      <c r="E39" s="136">
        <v>30</v>
      </c>
      <c r="F39" s="123">
        <v>264</v>
      </c>
      <c r="G39" s="123">
        <v>29</v>
      </c>
      <c r="H39" s="123">
        <v>2961</v>
      </c>
      <c r="I39" s="123">
        <v>16</v>
      </c>
      <c r="J39" s="123">
        <v>543</v>
      </c>
      <c r="K39" s="123">
        <v>4</v>
      </c>
      <c r="L39" s="110">
        <f>SUM(F39+G39+H39+J39)</f>
        <v>3797</v>
      </c>
      <c r="M39" s="124">
        <f>SUM(I39+K39)</f>
        <v>20</v>
      </c>
      <c r="N39" s="124">
        <v>2206</v>
      </c>
      <c r="O39" s="123">
        <v>8</v>
      </c>
      <c r="P39" s="123">
        <v>618</v>
      </c>
      <c r="Q39" s="123">
        <v>3756</v>
      </c>
      <c r="R39" s="125">
        <f>L39/Q39*100</f>
        <v>101.0915867944622</v>
      </c>
    </row>
    <row r="40" spans="1:18" ht="40.5" customHeight="1" x14ac:dyDescent="0.15">
      <c r="A40" s="504" t="s">
        <v>52</v>
      </c>
      <c r="B40" s="479"/>
      <c r="C40" s="479"/>
      <c r="D40" s="136">
        <v>18</v>
      </c>
      <c r="E40" s="136">
        <v>30</v>
      </c>
      <c r="F40" s="123">
        <v>937</v>
      </c>
      <c r="G40" s="123">
        <v>366</v>
      </c>
      <c r="H40" s="123">
        <v>2273</v>
      </c>
      <c r="I40" s="123">
        <v>165</v>
      </c>
      <c r="J40" s="123">
        <v>564</v>
      </c>
      <c r="K40" s="123">
        <v>86</v>
      </c>
      <c r="L40" s="110">
        <f t="shared" si="7"/>
        <v>4140</v>
      </c>
      <c r="M40" s="124">
        <f t="shared" si="8"/>
        <v>251</v>
      </c>
      <c r="N40" s="124">
        <v>3344</v>
      </c>
      <c r="O40" s="123">
        <v>0</v>
      </c>
      <c r="P40" s="123">
        <v>596</v>
      </c>
      <c r="Q40" s="123">
        <v>4159</v>
      </c>
      <c r="R40" s="125">
        <f t="shared" si="9"/>
        <v>99.54315941332051</v>
      </c>
    </row>
    <row r="41" spans="1:18" ht="40.5" customHeight="1" x14ac:dyDescent="0.15">
      <c r="A41" s="455" t="s">
        <v>21</v>
      </c>
      <c r="B41" s="479"/>
      <c r="C41" s="479"/>
      <c r="D41" s="136">
        <v>18</v>
      </c>
      <c r="E41" s="136">
        <v>30</v>
      </c>
      <c r="F41" s="123">
        <v>1871</v>
      </c>
      <c r="G41" s="123">
        <v>385</v>
      </c>
      <c r="H41" s="123">
        <v>1672</v>
      </c>
      <c r="I41" s="123">
        <v>73</v>
      </c>
      <c r="J41" s="123">
        <v>249</v>
      </c>
      <c r="K41" s="123">
        <v>26</v>
      </c>
      <c r="L41" s="110">
        <f t="shared" si="7"/>
        <v>4177</v>
      </c>
      <c r="M41" s="124">
        <f t="shared" si="8"/>
        <v>99</v>
      </c>
      <c r="N41" s="124">
        <v>0</v>
      </c>
      <c r="O41" s="123">
        <v>21</v>
      </c>
      <c r="P41" s="123">
        <v>531</v>
      </c>
      <c r="Q41" s="123">
        <v>4999</v>
      </c>
      <c r="R41" s="125">
        <f t="shared" si="9"/>
        <v>83.556711342268457</v>
      </c>
    </row>
    <row r="42" spans="1:18" ht="40.5" customHeight="1" x14ac:dyDescent="0.15">
      <c r="A42" s="455" t="s">
        <v>22</v>
      </c>
      <c r="B42" s="479"/>
      <c r="C42" s="479"/>
      <c r="D42" s="136">
        <v>18</v>
      </c>
      <c r="E42" s="136">
        <v>28</v>
      </c>
      <c r="F42" s="123">
        <v>68</v>
      </c>
      <c r="G42" s="123">
        <v>6</v>
      </c>
      <c r="H42" s="123">
        <v>1246</v>
      </c>
      <c r="I42" s="123">
        <v>0</v>
      </c>
      <c r="J42" s="123">
        <v>184</v>
      </c>
      <c r="K42" s="123">
        <v>0</v>
      </c>
      <c r="L42" s="110">
        <f t="shared" si="7"/>
        <v>1504</v>
      </c>
      <c r="M42" s="124">
        <f t="shared" si="8"/>
        <v>0</v>
      </c>
      <c r="N42" s="124">
        <v>1504</v>
      </c>
      <c r="O42" s="123">
        <v>0</v>
      </c>
      <c r="P42" s="123">
        <v>396</v>
      </c>
      <c r="Q42" s="123">
        <v>1805</v>
      </c>
      <c r="R42" s="125">
        <f t="shared" si="9"/>
        <v>83.32409972299169</v>
      </c>
    </row>
    <row r="43" spans="1:18" ht="40.5" customHeight="1" x14ac:dyDescent="0.15">
      <c r="A43" s="504" t="s">
        <v>146</v>
      </c>
      <c r="B43" s="479"/>
      <c r="C43" s="479"/>
      <c r="D43" s="136">
        <v>18</v>
      </c>
      <c r="E43" s="136">
        <v>30</v>
      </c>
      <c r="F43" s="123">
        <v>1464</v>
      </c>
      <c r="G43" s="123">
        <v>137</v>
      </c>
      <c r="H43" s="123">
        <v>1189</v>
      </c>
      <c r="I43" s="123">
        <v>4</v>
      </c>
      <c r="J43" s="123">
        <v>230</v>
      </c>
      <c r="K43" s="123">
        <v>3</v>
      </c>
      <c r="L43" s="110">
        <f t="shared" si="7"/>
        <v>3020</v>
      </c>
      <c r="M43" s="124">
        <f t="shared" si="8"/>
        <v>7</v>
      </c>
      <c r="N43" s="124">
        <v>2940</v>
      </c>
      <c r="O43" s="123">
        <v>80</v>
      </c>
      <c r="P43" s="123">
        <v>999</v>
      </c>
      <c r="Q43" s="123">
        <v>3117</v>
      </c>
      <c r="R43" s="125">
        <f>L43/Q43*100</f>
        <v>96.888033365415467</v>
      </c>
    </row>
    <row r="44" spans="1:18" ht="40.5" customHeight="1" x14ac:dyDescent="0.15">
      <c r="A44" s="455" t="s">
        <v>23</v>
      </c>
      <c r="B44" s="479"/>
      <c r="C44" s="479"/>
      <c r="D44" s="136">
        <v>18</v>
      </c>
      <c r="E44" s="136">
        <v>30</v>
      </c>
      <c r="F44" s="123">
        <v>94</v>
      </c>
      <c r="G44" s="123">
        <v>5</v>
      </c>
      <c r="H44" s="123">
        <v>3017</v>
      </c>
      <c r="I44" s="123">
        <v>19</v>
      </c>
      <c r="J44" s="123">
        <v>423</v>
      </c>
      <c r="K44" s="123">
        <v>2</v>
      </c>
      <c r="L44" s="110">
        <f t="shared" si="7"/>
        <v>3539</v>
      </c>
      <c r="M44" s="124">
        <f t="shared" si="8"/>
        <v>21</v>
      </c>
      <c r="N44" s="124">
        <v>2863</v>
      </c>
      <c r="O44" s="123">
        <v>36</v>
      </c>
      <c r="P44" s="123">
        <v>681</v>
      </c>
      <c r="Q44" s="123">
        <v>3742</v>
      </c>
      <c r="R44" s="125">
        <f t="shared" si="9"/>
        <v>94.575093532870127</v>
      </c>
    </row>
    <row r="45" spans="1:18" ht="40.5" customHeight="1" x14ac:dyDescent="0.15">
      <c r="A45" s="516" t="s">
        <v>288</v>
      </c>
      <c r="B45" s="517"/>
      <c r="C45" s="518"/>
      <c r="D45" s="136">
        <v>18</v>
      </c>
      <c r="E45" s="136">
        <v>29</v>
      </c>
      <c r="F45" s="123">
        <v>256</v>
      </c>
      <c r="G45" s="123">
        <v>41</v>
      </c>
      <c r="H45" s="123">
        <v>2915</v>
      </c>
      <c r="I45" s="123">
        <v>77</v>
      </c>
      <c r="J45" s="123">
        <v>676</v>
      </c>
      <c r="K45" s="123">
        <v>28</v>
      </c>
      <c r="L45" s="110">
        <f>SUM(F45+G45+H45+J45)</f>
        <v>3888</v>
      </c>
      <c r="M45" s="124">
        <f>SUM(I45+K45)</f>
        <v>105</v>
      </c>
      <c r="N45" s="124">
        <v>3823</v>
      </c>
      <c r="O45" s="123">
        <v>62</v>
      </c>
      <c r="P45" s="123">
        <v>702</v>
      </c>
      <c r="Q45" s="123">
        <v>3723</v>
      </c>
      <c r="R45" s="125">
        <f>L45/Q45*100</f>
        <v>104.43190975020144</v>
      </c>
    </row>
    <row r="46" spans="1:18" ht="40.5" customHeight="1" x14ac:dyDescent="0.15">
      <c r="A46" s="455" t="s">
        <v>24</v>
      </c>
      <c r="B46" s="479"/>
      <c r="C46" s="479"/>
      <c r="D46" s="136">
        <v>18</v>
      </c>
      <c r="E46" s="136">
        <v>28</v>
      </c>
      <c r="F46" s="123">
        <v>989</v>
      </c>
      <c r="G46" s="123">
        <v>73</v>
      </c>
      <c r="H46" s="123">
        <v>2061</v>
      </c>
      <c r="I46" s="123">
        <v>10</v>
      </c>
      <c r="J46" s="123">
        <v>353</v>
      </c>
      <c r="K46" s="123">
        <v>4</v>
      </c>
      <c r="L46" s="110">
        <f t="shared" si="7"/>
        <v>3476</v>
      </c>
      <c r="M46" s="124">
        <f t="shared" si="8"/>
        <v>14</v>
      </c>
      <c r="N46" s="124">
        <v>2031</v>
      </c>
      <c r="O46" s="123">
        <v>0</v>
      </c>
      <c r="P46" s="123">
        <v>930</v>
      </c>
      <c r="Q46" s="123">
        <v>3549</v>
      </c>
      <c r="R46" s="125">
        <f t="shared" si="9"/>
        <v>97.943082558467182</v>
      </c>
    </row>
    <row r="47" spans="1:18" ht="40.5" customHeight="1" x14ac:dyDescent="0.15">
      <c r="A47" s="455" t="s">
        <v>269</v>
      </c>
      <c r="B47" s="479"/>
      <c r="C47" s="479"/>
      <c r="D47" s="136">
        <v>36</v>
      </c>
      <c r="E47" s="136">
        <v>30</v>
      </c>
      <c r="F47" s="123">
        <v>934</v>
      </c>
      <c r="G47" s="123">
        <v>324</v>
      </c>
      <c r="H47" s="123">
        <v>1630</v>
      </c>
      <c r="I47" s="123">
        <v>153</v>
      </c>
      <c r="J47" s="123">
        <v>576</v>
      </c>
      <c r="K47" s="123">
        <v>50</v>
      </c>
      <c r="L47" s="110">
        <f>SUM(F47+G47+H47+J47)</f>
        <v>3464</v>
      </c>
      <c r="M47" s="124">
        <f>SUM(I47+K47)</f>
        <v>203</v>
      </c>
      <c r="N47" s="124">
        <v>3370</v>
      </c>
      <c r="O47" s="123">
        <v>94</v>
      </c>
      <c r="P47" s="123">
        <v>802</v>
      </c>
      <c r="Q47" s="123">
        <v>3820</v>
      </c>
      <c r="R47" s="125">
        <f>L47/Q47*100</f>
        <v>90.680628272251312</v>
      </c>
    </row>
    <row r="48" spans="1:18" ht="40.5" customHeight="1" x14ac:dyDescent="0.15">
      <c r="A48" s="455" t="s">
        <v>277</v>
      </c>
      <c r="B48" s="479"/>
      <c r="C48" s="479"/>
      <c r="D48" s="136">
        <v>18</v>
      </c>
      <c r="E48" s="136">
        <v>29</v>
      </c>
      <c r="F48" s="123">
        <v>580</v>
      </c>
      <c r="G48" s="123">
        <v>175</v>
      </c>
      <c r="H48" s="123">
        <v>857</v>
      </c>
      <c r="I48" s="123">
        <v>89</v>
      </c>
      <c r="J48" s="123">
        <v>135</v>
      </c>
      <c r="K48" s="123">
        <v>35</v>
      </c>
      <c r="L48" s="110">
        <f t="shared" si="7"/>
        <v>1747</v>
      </c>
      <c r="M48" s="124">
        <f t="shared" si="8"/>
        <v>124</v>
      </c>
      <c r="N48" s="124">
        <v>1027</v>
      </c>
      <c r="O48" s="123">
        <v>100</v>
      </c>
      <c r="P48" s="123">
        <v>542</v>
      </c>
      <c r="Q48" s="123">
        <v>2547</v>
      </c>
      <c r="R48" s="125">
        <f t="shared" si="9"/>
        <v>68.590498625834314</v>
      </c>
    </row>
    <row r="49" spans="1:18" ht="40.5" customHeight="1" x14ac:dyDescent="0.15">
      <c r="A49" s="455" t="s">
        <v>27</v>
      </c>
      <c r="B49" s="479"/>
      <c r="C49" s="479"/>
      <c r="D49" s="136">
        <v>27</v>
      </c>
      <c r="E49" s="136">
        <v>30</v>
      </c>
      <c r="F49" s="123">
        <v>1968</v>
      </c>
      <c r="G49" s="123">
        <v>280</v>
      </c>
      <c r="H49" s="123">
        <v>2047</v>
      </c>
      <c r="I49" s="123">
        <v>1</v>
      </c>
      <c r="J49" s="123">
        <v>490</v>
      </c>
      <c r="K49" s="123">
        <v>2</v>
      </c>
      <c r="L49" s="110">
        <f t="shared" si="7"/>
        <v>4785</v>
      </c>
      <c r="M49" s="124">
        <f t="shared" si="8"/>
        <v>3</v>
      </c>
      <c r="N49" s="124">
        <v>4429</v>
      </c>
      <c r="O49" s="123">
        <v>21</v>
      </c>
      <c r="P49" s="123">
        <v>1489</v>
      </c>
      <c r="Q49" s="123">
        <v>4811</v>
      </c>
      <c r="R49" s="125">
        <f t="shared" si="9"/>
        <v>99.45957181459157</v>
      </c>
    </row>
    <row r="50" spans="1:18" ht="40.5" customHeight="1" x14ac:dyDescent="0.15">
      <c r="A50" s="455" t="s">
        <v>151</v>
      </c>
      <c r="B50" s="479"/>
      <c r="C50" s="479"/>
      <c r="D50" s="136">
        <v>36</v>
      </c>
      <c r="E50" s="136">
        <v>29</v>
      </c>
      <c r="F50" s="123">
        <v>8</v>
      </c>
      <c r="G50" s="123">
        <v>0</v>
      </c>
      <c r="H50" s="123">
        <v>6346</v>
      </c>
      <c r="I50" s="123">
        <v>4</v>
      </c>
      <c r="J50" s="123">
        <v>836</v>
      </c>
      <c r="K50" s="123">
        <v>2</v>
      </c>
      <c r="L50" s="110">
        <f t="shared" si="7"/>
        <v>7190</v>
      </c>
      <c r="M50" s="124">
        <f t="shared" si="8"/>
        <v>6</v>
      </c>
      <c r="N50" s="124">
        <v>7063</v>
      </c>
      <c r="O50" s="123">
        <v>31</v>
      </c>
      <c r="P50" s="123">
        <v>3152</v>
      </c>
      <c r="Q50" s="123">
        <v>7620</v>
      </c>
      <c r="R50" s="125">
        <f>L50/Q50*100</f>
        <v>94.356955380577418</v>
      </c>
    </row>
    <row r="51" spans="1:18" ht="40.5" customHeight="1" x14ac:dyDescent="0.15">
      <c r="A51" s="504" t="s">
        <v>205</v>
      </c>
      <c r="B51" s="479"/>
      <c r="C51" s="479"/>
      <c r="D51" s="136">
        <v>18</v>
      </c>
      <c r="E51" s="209">
        <v>29</v>
      </c>
      <c r="F51" s="127">
        <v>471</v>
      </c>
      <c r="G51" s="127">
        <v>91</v>
      </c>
      <c r="H51" s="127">
        <v>2443</v>
      </c>
      <c r="I51" s="127">
        <v>0</v>
      </c>
      <c r="J51" s="127">
        <v>488</v>
      </c>
      <c r="K51" s="127">
        <v>0</v>
      </c>
      <c r="L51" s="173">
        <f>SUM(F51+G51+H51+J51)</f>
        <v>3493</v>
      </c>
      <c r="M51" s="202">
        <f>SUM(I51+K51)</f>
        <v>0</v>
      </c>
      <c r="N51" s="202">
        <v>3482</v>
      </c>
      <c r="O51" s="127">
        <v>11</v>
      </c>
      <c r="P51" s="127">
        <v>595</v>
      </c>
      <c r="Q51" s="127">
        <v>3624</v>
      </c>
      <c r="R51" s="125">
        <f>L51/Q51*100</f>
        <v>96.385209713024281</v>
      </c>
    </row>
    <row r="52" spans="1:18" ht="40.5" customHeight="1" x14ac:dyDescent="0.15">
      <c r="A52" s="455"/>
      <c r="B52" s="479"/>
      <c r="C52" s="479"/>
      <c r="D52" s="140" t="s">
        <v>19</v>
      </c>
      <c r="E52" s="140"/>
      <c r="F52" s="147" t="s">
        <v>14</v>
      </c>
      <c r="G52" s="147" t="s">
        <v>14</v>
      </c>
      <c r="H52" s="147" t="s">
        <v>14</v>
      </c>
      <c r="I52" s="147"/>
      <c r="J52" s="147" t="s">
        <v>14</v>
      </c>
      <c r="K52" s="147"/>
      <c r="L52" s="148" t="s">
        <v>14</v>
      </c>
      <c r="M52" s="148"/>
      <c r="N52" s="148"/>
      <c r="O52" s="123"/>
      <c r="P52" s="123"/>
      <c r="Q52" s="123" t="s">
        <v>14</v>
      </c>
      <c r="R52" s="149" t="s">
        <v>14</v>
      </c>
    </row>
    <row r="53" spans="1:18" ht="40.5" customHeight="1" x14ac:dyDescent="0.15">
      <c r="A53" s="455"/>
      <c r="B53" s="479"/>
      <c r="C53" s="479"/>
      <c r="D53" s="140"/>
      <c r="E53" s="140"/>
      <c r="F53" s="147"/>
      <c r="G53" s="147"/>
      <c r="H53" s="147"/>
      <c r="I53" s="147"/>
      <c r="J53" s="147"/>
      <c r="K53" s="147"/>
      <c r="L53" s="148"/>
      <c r="M53" s="148"/>
      <c r="N53" s="148"/>
      <c r="O53" s="123"/>
      <c r="P53" s="123"/>
      <c r="Q53" s="123"/>
      <c r="R53" s="149"/>
    </row>
    <row r="54" spans="1:18" ht="40.5" customHeight="1" x14ac:dyDescent="0.15">
      <c r="A54" s="455"/>
      <c r="B54" s="479"/>
      <c r="C54" s="479"/>
      <c r="D54" s="140"/>
      <c r="E54" s="140"/>
      <c r="F54" s="147"/>
      <c r="G54" s="147"/>
      <c r="H54" s="147"/>
      <c r="I54" s="147"/>
      <c r="J54" s="147"/>
      <c r="K54" s="147"/>
      <c r="L54" s="148"/>
      <c r="M54" s="148"/>
      <c r="N54" s="148"/>
      <c r="O54" s="123"/>
      <c r="P54" s="123"/>
      <c r="Q54" s="123"/>
      <c r="R54" s="149"/>
    </row>
    <row r="55" spans="1:18" ht="40.5" customHeight="1" x14ac:dyDescent="0.15">
      <c r="A55" s="455"/>
      <c r="B55" s="479"/>
      <c r="C55" s="479"/>
      <c r="D55" s="140"/>
      <c r="E55" s="140"/>
      <c r="F55" s="147"/>
      <c r="G55" s="147"/>
      <c r="H55" s="147"/>
      <c r="I55" s="147"/>
      <c r="J55" s="147"/>
      <c r="K55" s="147"/>
      <c r="L55" s="148"/>
      <c r="M55" s="148"/>
      <c r="N55" s="148"/>
      <c r="O55" s="123"/>
      <c r="P55" s="123"/>
      <c r="Q55" s="123"/>
      <c r="R55" s="149"/>
    </row>
    <row r="56" spans="1:18" ht="40.5" customHeight="1" x14ac:dyDescent="0.15">
      <c r="A56" s="455"/>
      <c r="B56" s="479"/>
      <c r="C56" s="479"/>
      <c r="D56" s="140"/>
      <c r="E56" s="140"/>
      <c r="F56" s="147"/>
      <c r="G56" s="147"/>
      <c r="H56" s="147"/>
      <c r="I56" s="147"/>
      <c r="J56" s="147"/>
      <c r="K56" s="147"/>
      <c r="L56" s="148"/>
      <c r="M56" s="148"/>
      <c r="N56" s="148"/>
      <c r="O56" s="123"/>
      <c r="P56" s="123"/>
      <c r="Q56" s="123"/>
      <c r="R56" s="149"/>
    </row>
    <row r="57" spans="1:18" ht="40.5" customHeight="1" x14ac:dyDescent="0.15">
      <c r="A57" s="494" t="s">
        <v>204</v>
      </c>
      <c r="B57" s="524"/>
      <c r="C57" s="525"/>
      <c r="D57" s="137">
        <f t="shared" ref="D57:Q57" si="10">SUM(D37:D51)</f>
        <v>333</v>
      </c>
      <c r="E57" s="137">
        <f t="shared" si="10"/>
        <v>442</v>
      </c>
      <c r="F57" s="128">
        <f t="shared" si="10"/>
        <v>13260</v>
      </c>
      <c r="G57" s="128">
        <f t="shared" si="10"/>
        <v>2383</v>
      </c>
      <c r="H57" s="128">
        <f t="shared" si="10"/>
        <v>34641</v>
      </c>
      <c r="I57" s="128">
        <f t="shared" si="10"/>
        <v>637</v>
      </c>
      <c r="J57" s="128">
        <f t="shared" si="10"/>
        <v>6739</v>
      </c>
      <c r="K57" s="128">
        <f t="shared" si="10"/>
        <v>243</v>
      </c>
      <c r="L57" s="128">
        <f t="shared" si="10"/>
        <v>57023</v>
      </c>
      <c r="M57" s="128">
        <f t="shared" si="10"/>
        <v>880</v>
      </c>
      <c r="N57" s="128">
        <f t="shared" si="10"/>
        <v>46531</v>
      </c>
      <c r="O57" s="128">
        <f t="shared" si="10"/>
        <v>679</v>
      </c>
      <c r="P57" s="128">
        <f t="shared" si="10"/>
        <v>14939</v>
      </c>
      <c r="Q57" s="128">
        <f t="shared" si="10"/>
        <v>60365</v>
      </c>
      <c r="R57" s="129">
        <f>L57/Q57*100</f>
        <v>94.463679284353518</v>
      </c>
    </row>
    <row r="58" spans="1:18" ht="40.5" customHeight="1" x14ac:dyDescent="0.15">
      <c r="A58" s="509" t="s">
        <v>15</v>
      </c>
      <c r="B58" s="526"/>
      <c r="C58" s="527"/>
      <c r="D58" s="9"/>
      <c r="E58" s="9"/>
      <c r="F58" s="117">
        <f t="shared" ref="F58:K58" si="11">F57/$L$57*100</f>
        <v>23.253774792627535</v>
      </c>
      <c r="G58" s="117">
        <f t="shared" si="11"/>
        <v>4.179015484979745</v>
      </c>
      <c r="H58" s="117">
        <f t="shared" si="11"/>
        <v>60.749171386984202</v>
      </c>
      <c r="I58" s="117">
        <f t="shared" si="11"/>
        <v>1.1170931027830875</v>
      </c>
      <c r="J58" s="117">
        <f t="shared" si="11"/>
        <v>11.818038335408518</v>
      </c>
      <c r="K58" s="117">
        <f t="shared" si="11"/>
        <v>0.42614383669747297</v>
      </c>
      <c r="L58" s="117"/>
      <c r="M58" s="117"/>
      <c r="N58" s="117"/>
      <c r="O58" s="117"/>
      <c r="P58" s="117"/>
      <c r="Q58" s="110"/>
      <c r="R58" s="125"/>
    </row>
    <row r="59" spans="1:18" ht="40.5" customHeight="1" x14ac:dyDescent="0.15">
      <c r="A59" s="487" t="s">
        <v>16</v>
      </c>
      <c r="B59" s="519"/>
      <c r="C59" s="520"/>
      <c r="D59" s="9"/>
      <c r="E59" s="9"/>
      <c r="F59" s="117">
        <f>F57/15</f>
        <v>884</v>
      </c>
      <c r="G59" s="117">
        <f t="shared" ref="G59:P59" si="12">G57/15</f>
        <v>158.86666666666667</v>
      </c>
      <c r="H59" s="117">
        <f t="shared" si="12"/>
        <v>2309.4</v>
      </c>
      <c r="I59" s="117">
        <f t="shared" si="12"/>
        <v>42.466666666666669</v>
      </c>
      <c r="J59" s="117">
        <f t="shared" si="12"/>
        <v>449.26666666666665</v>
      </c>
      <c r="K59" s="117">
        <f t="shared" si="12"/>
        <v>16.2</v>
      </c>
      <c r="L59" s="117">
        <f>L57/15</f>
        <v>3801.5333333333333</v>
      </c>
      <c r="M59" s="117">
        <f t="shared" si="12"/>
        <v>58.666666666666664</v>
      </c>
      <c r="N59" s="117">
        <f t="shared" si="12"/>
        <v>3102.0666666666666</v>
      </c>
      <c r="O59" s="117">
        <f t="shared" si="12"/>
        <v>45.266666666666666</v>
      </c>
      <c r="P59" s="117">
        <f t="shared" si="12"/>
        <v>995.93333333333328</v>
      </c>
      <c r="Q59" s="110"/>
      <c r="R59" s="125"/>
    </row>
    <row r="60" spans="1:18" ht="40.5" customHeight="1" x14ac:dyDescent="0.15">
      <c r="A60" s="487" t="s">
        <v>17</v>
      </c>
      <c r="B60" s="519"/>
      <c r="C60" s="520"/>
      <c r="D60" s="9"/>
      <c r="E60" s="9"/>
      <c r="F60" s="117">
        <f>F57/$D$57*18</f>
        <v>716.75675675675677</v>
      </c>
      <c r="G60" s="117">
        <f t="shared" ref="G60:P60" si="13">G57/$D$57*18</f>
        <v>128.81081081081081</v>
      </c>
      <c r="H60" s="117">
        <f t="shared" si="13"/>
        <v>1872.4864864864867</v>
      </c>
      <c r="I60" s="117">
        <f t="shared" si="13"/>
        <v>34.432432432432435</v>
      </c>
      <c r="J60" s="117">
        <f t="shared" si="13"/>
        <v>364.27027027027032</v>
      </c>
      <c r="K60" s="117">
        <f t="shared" si="13"/>
        <v>13.135135135135135</v>
      </c>
      <c r="L60" s="117">
        <f>L57/$D$57*18</f>
        <v>3082.3243243243242</v>
      </c>
      <c r="M60" s="117">
        <f t="shared" si="13"/>
        <v>47.567567567567565</v>
      </c>
      <c r="N60" s="117">
        <f t="shared" si="13"/>
        <v>2515.1891891891892</v>
      </c>
      <c r="O60" s="117">
        <f t="shared" si="13"/>
        <v>36.702702702702702</v>
      </c>
      <c r="P60" s="117">
        <f t="shared" si="13"/>
        <v>807.51351351351354</v>
      </c>
      <c r="Q60" s="110"/>
      <c r="R60" s="125"/>
    </row>
    <row r="61" spans="1:18" ht="40.5" customHeight="1" x14ac:dyDescent="0.15">
      <c r="A61" s="487" t="s">
        <v>18</v>
      </c>
      <c r="B61" s="519"/>
      <c r="C61" s="520"/>
      <c r="D61" s="250">
        <v>333</v>
      </c>
      <c r="E61" s="250">
        <v>441</v>
      </c>
      <c r="F61" s="131">
        <v>14656</v>
      </c>
      <c r="G61" s="131">
        <v>2666</v>
      </c>
      <c r="H61" s="131">
        <v>36145</v>
      </c>
      <c r="I61" s="132">
        <v>287</v>
      </c>
      <c r="J61" s="131">
        <v>6898</v>
      </c>
      <c r="K61" s="132">
        <v>96</v>
      </c>
      <c r="L61" s="183">
        <f>SUM(F61+G61+H61+J61)</f>
        <v>60365</v>
      </c>
      <c r="M61" s="183">
        <f>SUM(I61+K61)</f>
        <v>383</v>
      </c>
      <c r="N61" s="223">
        <v>47340</v>
      </c>
      <c r="O61" s="131">
        <v>686</v>
      </c>
      <c r="P61" s="131">
        <v>15762</v>
      </c>
      <c r="Q61" s="158"/>
      <c r="R61" s="150"/>
    </row>
    <row r="62" spans="1:18" ht="39.75" customHeight="1" x14ac:dyDescent="0.15">
      <c r="A62" s="458" t="s">
        <v>224</v>
      </c>
      <c r="B62" s="459"/>
      <c r="C62" s="459"/>
      <c r="D62" s="459"/>
      <c r="E62" s="459"/>
      <c r="F62" s="459"/>
      <c r="G62" s="459"/>
      <c r="H62" s="459"/>
      <c r="I62" s="459"/>
      <c r="J62" s="459"/>
      <c r="K62" s="459"/>
      <c r="L62" s="459"/>
      <c r="M62" s="459"/>
      <c r="N62" s="459"/>
      <c r="O62" s="459"/>
      <c r="P62" s="459"/>
      <c r="Q62" s="459"/>
      <c r="R62" s="459"/>
    </row>
    <row r="63" spans="1:18" ht="39.75" customHeight="1" x14ac:dyDescent="0.15">
      <c r="A63" s="505" t="s">
        <v>333</v>
      </c>
      <c r="B63" s="505"/>
      <c r="C63" s="505"/>
      <c r="D63" s="505"/>
      <c r="E63" s="505"/>
      <c r="F63" s="505"/>
      <c r="G63" s="505"/>
      <c r="H63" s="505"/>
      <c r="I63" s="505"/>
      <c r="J63" s="505"/>
      <c r="K63" s="505"/>
      <c r="L63" s="505"/>
      <c r="M63" s="505"/>
      <c r="N63" s="505"/>
      <c r="O63" s="505"/>
      <c r="P63" s="505"/>
      <c r="Q63" s="505"/>
      <c r="R63" s="74" t="s">
        <v>77</v>
      </c>
    </row>
    <row r="64" spans="1:18" ht="36.75" customHeight="1" x14ac:dyDescent="0.15">
      <c r="A64" s="17"/>
      <c r="B64" s="12"/>
      <c r="C64" s="30" t="s">
        <v>50</v>
      </c>
      <c r="D64" s="564" t="s">
        <v>82</v>
      </c>
      <c r="E64" s="564" t="s">
        <v>53</v>
      </c>
      <c r="F64" s="512" t="s">
        <v>103</v>
      </c>
      <c r="G64" s="513"/>
      <c r="H64" s="513"/>
      <c r="I64" s="513"/>
      <c r="J64" s="513"/>
      <c r="K64" s="513"/>
      <c r="L64" s="513"/>
      <c r="M64" s="513"/>
      <c r="N64" s="513"/>
      <c r="O64" s="513"/>
      <c r="P64" s="513"/>
      <c r="Q64" s="513"/>
      <c r="R64" s="514"/>
    </row>
    <row r="65" spans="1:18" ht="36.75" customHeight="1" x14ac:dyDescent="0.15">
      <c r="A65" s="18"/>
      <c r="B65" s="13"/>
      <c r="C65" s="13"/>
      <c r="D65" s="565"/>
      <c r="E65" s="565"/>
      <c r="F65" s="502" t="s">
        <v>0</v>
      </c>
      <c r="G65" s="481"/>
      <c r="H65" s="502" t="s">
        <v>1</v>
      </c>
      <c r="I65" s="503"/>
      <c r="J65" s="503"/>
      <c r="K65" s="481"/>
      <c r="L65" s="37"/>
      <c r="M65" s="510" t="s">
        <v>164</v>
      </c>
      <c r="N65" s="485" t="s">
        <v>170</v>
      </c>
      <c r="O65" s="485" t="s">
        <v>148</v>
      </c>
      <c r="P65" s="485" t="s">
        <v>150</v>
      </c>
      <c r="Q65" s="8"/>
      <c r="R65" s="39"/>
    </row>
    <row r="66" spans="1:18" ht="36.75" customHeight="1" x14ac:dyDescent="0.15">
      <c r="A66" s="26" t="s">
        <v>56</v>
      </c>
      <c r="B66" s="14"/>
      <c r="C66" s="14"/>
      <c r="D66" s="566"/>
      <c r="E66" s="566"/>
      <c r="F66" s="38" t="s">
        <v>2</v>
      </c>
      <c r="G66" s="38" t="s">
        <v>3</v>
      </c>
      <c r="H66" s="38" t="s">
        <v>2</v>
      </c>
      <c r="I66" s="151" t="s">
        <v>164</v>
      </c>
      <c r="J66" s="38" t="s">
        <v>3</v>
      </c>
      <c r="K66" s="151" t="s">
        <v>164</v>
      </c>
      <c r="L66" s="62" t="s">
        <v>4</v>
      </c>
      <c r="M66" s="511"/>
      <c r="N66" s="515"/>
      <c r="O66" s="515"/>
      <c r="P66" s="515"/>
      <c r="Q66" s="15" t="s">
        <v>5</v>
      </c>
      <c r="R66" s="28" t="s">
        <v>6</v>
      </c>
    </row>
    <row r="67" spans="1:18" ht="38.25" customHeight="1" x14ac:dyDescent="0.15">
      <c r="A67" s="455" t="s">
        <v>29</v>
      </c>
      <c r="B67" s="456"/>
      <c r="C67" s="456"/>
      <c r="D67" s="136">
        <v>18</v>
      </c>
      <c r="E67" s="136">
        <v>29</v>
      </c>
      <c r="F67" s="123">
        <v>263</v>
      </c>
      <c r="G67" s="123">
        <v>17</v>
      </c>
      <c r="H67" s="123">
        <v>1504</v>
      </c>
      <c r="I67" s="123">
        <v>58</v>
      </c>
      <c r="J67" s="123">
        <v>395</v>
      </c>
      <c r="K67" s="123">
        <v>40</v>
      </c>
      <c r="L67" s="110">
        <f>SUM(F67+G67+H67+J67)</f>
        <v>2179</v>
      </c>
      <c r="M67" s="124">
        <f>SUM(I67+K67)</f>
        <v>98</v>
      </c>
      <c r="N67" s="124">
        <v>1484</v>
      </c>
      <c r="O67" s="123">
        <v>22</v>
      </c>
      <c r="P67" s="123">
        <v>421</v>
      </c>
      <c r="Q67" s="123">
        <v>2850</v>
      </c>
      <c r="R67" s="125">
        <f t="shared" ref="R67:R81" si="14">L67/Q67*100</f>
        <v>76.456140350877192</v>
      </c>
    </row>
    <row r="68" spans="1:18" ht="38.25" customHeight="1" x14ac:dyDescent="0.15">
      <c r="A68" s="455" t="s">
        <v>73</v>
      </c>
      <c r="B68" s="456"/>
      <c r="C68" s="456"/>
      <c r="D68" s="136">
        <v>27</v>
      </c>
      <c r="E68" s="136">
        <v>30</v>
      </c>
      <c r="F68" s="123">
        <v>329</v>
      </c>
      <c r="G68" s="123">
        <v>62</v>
      </c>
      <c r="H68" s="123">
        <v>3073</v>
      </c>
      <c r="I68" s="123">
        <v>56</v>
      </c>
      <c r="J68" s="123">
        <v>566</v>
      </c>
      <c r="K68" s="123">
        <v>32</v>
      </c>
      <c r="L68" s="110">
        <f t="shared" ref="L68:L81" si="15">SUM(F68+G68+H68+J68)</f>
        <v>4030</v>
      </c>
      <c r="M68" s="124">
        <f t="shared" ref="M68:M81" si="16">SUM(I68+K68)</f>
        <v>88</v>
      </c>
      <c r="N68" s="124">
        <v>2700</v>
      </c>
      <c r="O68" s="123">
        <v>145</v>
      </c>
      <c r="P68" s="123">
        <v>781</v>
      </c>
      <c r="Q68" s="123">
        <v>5778</v>
      </c>
      <c r="R68" s="125">
        <f t="shared" si="14"/>
        <v>69.747317410868817</v>
      </c>
    </row>
    <row r="69" spans="1:18" ht="38.25" customHeight="1" x14ac:dyDescent="0.15">
      <c r="A69" s="504" t="s">
        <v>238</v>
      </c>
      <c r="B69" s="456"/>
      <c r="C69" s="457"/>
      <c r="D69" s="136">
        <v>18</v>
      </c>
      <c r="E69" s="136">
        <v>30</v>
      </c>
      <c r="F69" s="123">
        <v>3</v>
      </c>
      <c r="G69" s="123">
        <v>0</v>
      </c>
      <c r="H69" s="123">
        <v>3714</v>
      </c>
      <c r="I69" s="123">
        <v>18</v>
      </c>
      <c r="J69" s="123">
        <v>648</v>
      </c>
      <c r="K69" s="123">
        <v>3</v>
      </c>
      <c r="L69" s="110">
        <f t="shared" si="15"/>
        <v>4365</v>
      </c>
      <c r="M69" s="124">
        <f t="shared" si="16"/>
        <v>21</v>
      </c>
      <c r="N69" s="124">
        <v>4350</v>
      </c>
      <c r="O69" s="123">
        <v>15</v>
      </c>
      <c r="P69" s="123">
        <v>1347</v>
      </c>
      <c r="Q69" s="123">
        <v>3927</v>
      </c>
      <c r="R69" s="125">
        <f t="shared" si="14"/>
        <v>111.1535523300229</v>
      </c>
    </row>
    <row r="70" spans="1:18" ht="38.25" customHeight="1" x14ac:dyDescent="0.15">
      <c r="A70" s="455" t="s">
        <v>30</v>
      </c>
      <c r="B70" s="456"/>
      <c r="C70" s="456"/>
      <c r="D70" s="136">
        <v>18</v>
      </c>
      <c r="E70" s="136">
        <v>29</v>
      </c>
      <c r="F70" s="123">
        <v>1523</v>
      </c>
      <c r="G70" s="123">
        <v>253</v>
      </c>
      <c r="H70" s="123">
        <v>1273</v>
      </c>
      <c r="I70" s="123">
        <v>3</v>
      </c>
      <c r="J70" s="123">
        <v>123</v>
      </c>
      <c r="K70" s="123">
        <v>0</v>
      </c>
      <c r="L70" s="110">
        <f t="shared" si="15"/>
        <v>3172</v>
      </c>
      <c r="M70" s="124">
        <f t="shared" si="16"/>
        <v>3</v>
      </c>
      <c r="N70" s="124">
        <v>2230</v>
      </c>
      <c r="O70" s="123">
        <v>0</v>
      </c>
      <c r="P70" s="123">
        <v>946</v>
      </c>
      <c r="Q70" s="123">
        <v>3205</v>
      </c>
      <c r="R70" s="125">
        <f t="shared" si="14"/>
        <v>98.970358814352579</v>
      </c>
    </row>
    <row r="71" spans="1:18" ht="38.25" customHeight="1" x14ac:dyDescent="0.15">
      <c r="A71" s="455" t="s">
        <v>31</v>
      </c>
      <c r="B71" s="456"/>
      <c r="C71" s="456"/>
      <c r="D71" s="136">
        <v>18</v>
      </c>
      <c r="E71" s="136">
        <v>28</v>
      </c>
      <c r="F71" s="123">
        <v>372</v>
      </c>
      <c r="G71" s="123">
        <v>70</v>
      </c>
      <c r="H71" s="123">
        <v>1860</v>
      </c>
      <c r="I71" s="123">
        <v>38</v>
      </c>
      <c r="J71" s="123">
        <v>235</v>
      </c>
      <c r="K71" s="123">
        <v>16</v>
      </c>
      <c r="L71" s="110">
        <f t="shared" si="15"/>
        <v>2537</v>
      </c>
      <c r="M71" s="124">
        <f t="shared" si="16"/>
        <v>54</v>
      </c>
      <c r="N71" s="124">
        <v>1032</v>
      </c>
      <c r="O71" s="123">
        <v>0</v>
      </c>
      <c r="P71" s="123">
        <v>360</v>
      </c>
      <c r="Q71" s="123">
        <v>2727</v>
      </c>
      <c r="R71" s="125">
        <f t="shared" si="14"/>
        <v>93.032636596993029</v>
      </c>
    </row>
    <row r="72" spans="1:18" ht="38.25" customHeight="1" x14ac:dyDescent="0.15">
      <c r="A72" s="455" t="s">
        <v>32</v>
      </c>
      <c r="B72" s="456"/>
      <c r="C72" s="456"/>
      <c r="D72" s="136">
        <v>18</v>
      </c>
      <c r="E72" s="136">
        <v>30</v>
      </c>
      <c r="F72" s="123">
        <v>443</v>
      </c>
      <c r="G72" s="123">
        <v>57</v>
      </c>
      <c r="H72" s="123">
        <v>1690</v>
      </c>
      <c r="I72" s="123">
        <v>7</v>
      </c>
      <c r="J72" s="123">
        <v>328</v>
      </c>
      <c r="K72" s="123">
        <v>7</v>
      </c>
      <c r="L72" s="110">
        <f t="shared" si="15"/>
        <v>2518</v>
      </c>
      <c r="M72" s="124">
        <f t="shared" si="16"/>
        <v>14</v>
      </c>
      <c r="N72" s="124">
        <v>2330</v>
      </c>
      <c r="O72" s="123">
        <v>112</v>
      </c>
      <c r="P72" s="123">
        <v>735</v>
      </c>
      <c r="Q72" s="123">
        <v>2399</v>
      </c>
      <c r="R72" s="125">
        <f t="shared" si="14"/>
        <v>104.96040016673614</v>
      </c>
    </row>
    <row r="73" spans="1:18" ht="38.25" customHeight="1" x14ac:dyDescent="0.15">
      <c r="A73" s="455" t="s">
        <v>33</v>
      </c>
      <c r="B73" s="479"/>
      <c r="C73" s="479"/>
      <c r="D73" s="136">
        <v>27</v>
      </c>
      <c r="E73" s="136">
        <v>29</v>
      </c>
      <c r="F73" s="123">
        <v>1885</v>
      </c>
      <c r="G73" s="123">
        <v>266</v>
      </c>
      <c r="H73" s="123">
        <v>1609</v>
      </c>
      <c r="I73" s="123">
        <v>30</v>
      </c>
      <c r="J73" s="123">
        <v>248</v>
      </c>
      <c r="K73" s="123">
        <v>6</v>
      </c>
      <c r="L73" s="110">
        <f t="shared" si="15"/>
        <v>4008</v>
      </c>
      <c r="M73" s="124">
        <f t="shared" si="16"/>
        <v>36</v>
      </c>
      <c r="N73" s="124">
        <v>3226</v>
      </c>
      <c r="O73" s="123">
        <v>11</v>
      </c>
      <c r="P73" s="123">
        <v>714</v>
      </c>
      <c r="Q73" s="123">
        <v>4396</v>
      </c>
      <c r="R73" s="125">
        <f t="shared" si="14"/>
        <v>91.173794358507735</v>
      </c>
    </row>
    <row r="74" spans="1:18" ht="38.25" customHeight="1" x14ac:dyDescent="0.15">
      <c r="A74" s="455" t="s">
        <v>34</v>
      </c>
      <c r="B74" s="456"/>
      <c r="C74" s="456"/>
      <c r="D74" s="136">
        <v>27</v>
      </c>
      <c r="E74" s="136">
        <v>29</v>
      </c>
      <c r="F74" s="123">
        <v>1785</v>
      </c>
      <c r="G74" s="123">
        <v>254</v>
      </c>
      <c r="H74" s="123">
        <v>2407</v>
      </c>
      <c r="I74" s="123">
        <v>6</v>
      </c>
      <c r="J74" s="123">
        <v>420</v>
      </c>
      <c r="K74" s="123">
        <v>18</v>
      </c>
      <c r="L74" s="110">
        <f t="shared" si="15"/>
        <v>4866</v>
      </c>
      <c r="M74" s="124">
        <f t="shared" si="16"/>
        <v>24</v>
      </c>
      <c r="N74" s="124">
        <v>2885</v>
      </c>
      <c r="O74" s="123">
        <v>115</v>
      </c>
      <c r="P74" s="123">
        <v>1477</v>
      </c>
      <c r="Q74" s="123">
        <v>5157</v>
      </c>
      <c r="R74" s="125">
        <f t="shared" si="14"/>
        <v>94.357184409540423</v>
      </c>
    </row>
    <row r="75" spans="1:18" ht="38.25" customHeight="1" x14ac:dyDescent="0.15">
      <c r="A75" s="455" t="s">
        <v>35</v>
      </c>
      <c r="B75" s="456"/>
      <c r="C75" s="456"/>
      <c r="D75" s="136">
        <v>18</v>
      </c>
      <c r="E75" s="136">
        <v>25</v>
      </c>
      <c r="F75" s="123">
        <v>175</v>
      </c>
      <c r="G75" s="123">
        <v>2</v>
      </c>
      <c r="H75" s="123">
        <v>1480</v>
      </c>
      <c r="I75" s="123">
        <v>5</v>
      </c>
      <c r="J75" s="123">
        <v>253</v>
      </c>
      <c r="K75" s="123">
        <v>0</v>
      </c>
      <c r="L75" s="110">
        <f t="shared" si="15"/>
        <v>1910</v>
      </c>
      <c r="M75" s="124">
        <f t="shared" si="16"/>
        <v>5</v>
      </c>
      <c r="N75" s="124">
        <v>0</v>
      </c>
      <c r="O75" s="123">
        <v>0</v>
      </c>
      <c r="P75" s="123">
        <v>316</v>
      </c>
      <c r="Q75" s="123">
        <v>2382</v>
      </c>
      <c r="R75" s="125">
        <f t="shared" si="14"/>
        <v>80.184718723761549</v>
      </c>
    </row>
    <row r="76" spans="1:18" ht="38.25" customHeight="1" x14ac:dyDescent="0.15">
      <c r="A76" s="455" t="s">
        <v>49</v>
      </c>
      <c r="B76" s="456"/>
      <c r="C76" s="456"/>
      <c r="D76" s="136">
        <v>18</v>
      </c>
      <c r="E76" s="136">
        <v>29</v>
      </c>
      <c r="F76" s="123">
        <v>211</v>
      </c>
      <c r="G76" s="123">
        <v>18</v>
      </c>
      <c r="H76" s="123">
        <v>1716</v>
      </c>
      <c r="I76" s="123">
        <v>31</v>
      </c>
      <c r="J76" s="123">
        <v>177</v>
      </c>
      <c r="K76" s="123">
        <v>11</v>
      </c>
      <c r="L76" s="110">
        <f t="shared" si="15"/>
        <v>2122</v>
      </c>
      <c r="M76" s="124">
        <f t="shared" si="16"/>
        <v>42</v>
      </c>
      <c r="N76" s="124">
        <v>467</v>
      </c>
      <c r="O76" s="123">
        <v>0</v>
      </c>
      <c r="P76" s="123">
        <v>334</v>
      </c>
      <c r="Q76" s="123">
        <v>2550</v>
      </c>
      <c r="R76" s="125">
        <f t="shared" si="14"/>
        <v>83.215686274509807</v>
      </c>
    </row>
    <row r="77" spans="1:18" ht="38.25" customHeight="1" x14ac:dyDescent="0.15">
      <c r="A77" s="455" t="s">
        <v>36</v>
      </c>
      <c r="B77" s="456"/>
      <c r="C77" s="456"/>
      <c r="D77" s="136">
        <v>18</v>
      </c>
      <c r="E77" s="136">
        <v>30</v>
      </c>
      <c r="F77" s="123">
        <v>1530</v>
      </c>
      <c r="G77" s="123">
        <v>188</v>
      </c>
      <c r="H77" s="123">
        <v>1439</v>
      </c>
      <c r="I77" s="123">
        <v>24</v>
      </c>
      <c r="J77" s="123">
        <v>194</v>
      </c>
      <c r="K77" s="123">
        <v>17</v>
      </c>
      <c r="L77" s="110">
        <f t="shared" si="15"/>
        <v>3351</v>
      </c>
      <c r="M77" s="124">
        <f t="shared" si="16"/>
        <v>41</v>
      </c>
      <c r="N77" s="124">
        <v>2514</v>
      </c>
      <c r="O77" s="123">
        <v>80</v>
      </c>
      <c r="P77" s="123">
        <v>1138</v>
      </c>
      <c r="Q77" s="123">
        <v>3731</v>
      </c>
      <c r="R77" s="125">
        <f t="shared" si="14"/>
        <v>89.815062985794697</v>
      </c>
    </row>
    <row r="78" spans="1:18" ht="38.25" customHeight="1" x14ac:dyDescent="0.15">
      <c r="A78" s="455" t="s">
        <v>84</v>
      </c>
      <c r="B78" s="456"/>
      <c r="C78" s="456"/>
      <c r="D78" s="136">
        <v>18</v>
      </c>
      <c r="E78" s="136">
        <v>30</v>
      </c>
      <c r="F78" s="123">
        <v>1366</v>
      </c>
      <c r="G78" s="123">
        <v>198</v>
      </c>
      <c r="H78" s="123">
        <v>2061</v>
      </c>
      <c r="I78" s="123">
        <v>0</v>
      </c>
      <c r="J78" s="123">
        <v>407</v>
      </c>
      <c r="K78" s="123">
        <v>0</v>
      </c>
      <c r="L78" s="110">
        <f t="shared" si="15"/>
        <v>4032</v>
      </c>
      <c r="M78" s="124">
        <f t="shared" si="16"/>
        <v>0</v>
      </c>
      <c r="N78" s="124">
        <v>3774</v>
      </c>
      <c r="O78" s="123">
        <v>161</v>
      </c>
      <c r="P78" s="123">
        <v>1600</v>
      </c>
      <c r="Q78" s="123">
        <v>4463</v>
      </c>
      <c r="R78" s="125">
        <f t="shared" si="14"/>
        <v>90.342818731794765</v>
      </c>
    </row>
    <row r="79" spans="1:18" ht="38.25" customHeight="1" x14ac:dyDescent="0.15">
      <c r="A79" s="455" t="s">
        <v>235</v>
      </c>
      <c r="B79" s="456"/>
      <c r="C79" s="457"/>
      <c r="D79" s="136">
        <v>18</v>
      </c>
      <c r="E79" s="136">
        <v>30</v>
      </c>
      <c r="F79" s="123">
        <v>546</v>
      </c>
      <c r="G79" s="123">
        <v>87</v>
      </c>
      <c r="H79" s="123">
        <v>3542</v>
      </c>
      <c r="I79" s="123">
        <v>7</v>
      </c>
      <c r="J79" s="123">
        <v>643</v>
      </c>
      <c r="K79" s="123">
        <v>3</v>
      </c>
      <c r="L79" s="110">
        <f>SUM(F79+G79+H79+J79)</f>
        <v>4818</v>
      </c>
      <c r="M79" s="124">
        <f>SUM(I79+K79)</f>
        <v>10</v>
      </c>
      <c r="N79" s="124">
        <v>4703</v>
      </c>
      <c r="O79" s="123">
        <v>18</v>
      </c>
      <c r="P79" s="123">
        <v>671</v>
      </c>
      <c r="Q79" s="123">
        <v>4340</v>
      </c>
      <c r="R79" s="125">
        <f>L79/Q79*100</f>
        <v>111.01382488479263</v>
      </c>
    </row>
    <row r="80" spans="1:18" ht="38.25" customHeight="1" x14ac:dyDescent="0.15">
      <c r="A80" s="455" t="s">
        <v>120</v>
      </c>
      <c r="B80" s="456"/>
      <c r="C80" s="456"/>
      <c r="D80" s="136">
        <v>18</v>
      </c>
      <c r="E80" s="136">
        <v>28</v>
      </c>
      <c r="F80" s="123">
        <v>443</v>
      </c>
      <c r="G80" s="123">
        <v>49</v>
      </c>
      <c r="H80" s="123">
        <v>1920</v>
      </c>
      <c r="I80" s="123">
        <v>15</v>
      </c>
      <c r="J80" s="123">
        <v>461</v>
      </c>
      <c r="K80" s="123">
        <v>8</v>
      </c>
      <c r="L80" s="110">
        <f t="shared" si="15"/>
        <v>2873</v>
      </c>
      <c r="M80" s="124">
        <f t="shared" si="16"/>
        <v>23</v>
      </c>
      <c r="N80" s="124">
        <v>2763</v>
      </c>
      <c r="O80" s="123">
        <v>36</v>
      </c>
      <c r="P80" s="123">
        <v>840</v>
      </c>
      <c r="Q80" s="123">
        <v>3198</v>
      </c>
      <c r="R80" s="125">
        <f t="shared" si="14"/>
        <v>89.837398373983731</v>
      </c>
    </row>
    <row r="81" spans="1:18" ht="38.25" customHeight="1" x14ac:dyDescent="0.15">
      <c r="A81" s="455" t="s">
        <v>37</v>
      </c>
      <c r="B81" s="456"/>
      <c r="C81" s="456"/>
      <c r="D81" s="136">
        <v>27</v>
      </c>
      <c r="E81" s="136">
        <v>30</v>
      </c>
      <c r="F81" s="123">
        <v>641</v>
      </c>
      <c r="G81" s="123">
        <v>75</v>
      </c>
      <c r="H81" s="123">
        <v>4145</v>
      </c>
      <c r="I81" s="123">
        <v>0</v>
      </c>
      <c r="J81" s="123">
        <v>530</v>
      </c>
      <c r="K81" s="123">
        <v>0</v>
      </c>
      <c r="L81" s="110">
        <f t="shared" si="15"/>
        <v>5391</v>
      </c>
      <c r="M81" s="124">
        <f t="shared" si="16"/>
        <v>0</v>
      </c>
      <c r="N81" s="124">
        <v>4295</v>
      </c>
      <c r="O81" s="123">
        <v>70</v>
      </c>
      <c r="P81" s="123">
        <v>1237</v>
      </c>
      <c r="Q81" s="123">
        <v>5840</v>
      </c>
      <c r="R81" s="125">
        <f t="shared" si="14"/>
        <v>92.311643835616437</v>
      </c>
    </row>
    <row r="82" spans="1:18" ht="38.25" customHeight="1" x14ac:dyDescent="0.15">
      <c r="A82" s="455"/>
      <c r="B82" s="479"/>
      <c r="C82" s="479"/>
      <c r="D82" s="136"/>
      <c r="E82" s="136"/>
      <c r="F82" s="123"/>
      <c r="G82" s="123"/>
      <c r="H82" s="123"/>
      <c r="I82" s="123"/>
      <c r="J82" s="123"/>
      <c r="K82" s="123"/>
      <c r="L82" s="110"/>
      <c r="M82" s="110"/>
      <c r="N82" s="110"/>
      <c r="O82" s="123"/>
      <c r="P82" s="123"/>
      <c r="Q82" s="123"/>
      <c r="R82" s="125"/>
    </row>
    <row r="83" spans="1:18" ht="38.25" customHeight="1" x14ac:dyDescent="0.15">
      <c r="A83" s="455"/>
      <c r="B83" s="479"/>
      <c r="C83" s="479"/>
      <c r="D83" s="136"/>
      <c r="E83" s="136"/>
      <c r="F83" s="123"/>
      <c r="G83" s="123"/>
      <c r="H83" s="123"/>
      <c r="I83" s="123"/>
      <c r="J83" s="123"/>
      <c r="K83" s="123"/>
      <c r="L83" s="110"/>
      <c r="M83" s="110"/>
      <c r="N83" s="110"/>
      <c r="O83" s="123"/>
      <c r="P83" s="123"/>
      <c r="Q83" s="123"/>
      <c r="R83" s="125"/>
    </row>
    <row r="84" spans="1:18" ht="38.25" customHeight="1" x14ac:dyDescent="0.15">
      <c r="A84" s="455"/>
      <c r="B84" s="479"/>
      <c r="C84" s="479"/>
      <c r="D84" s="136"/>
      <c r="E84" s="136"/>
      <c r="F84" s="123"/>
      <c r="G84" s="123"/>
      <c r="H84" s="123"/>
      <c r="I84" s="123"/>
      <c r="J84" s="123"/>
      <c r="K84" s="123"/>
      <c r="L84" s="110"/>
      <c r="M84" s="110"/>
      <c r="N84" s="110"/>
      <c r="O84" s="123"/>
      <c r="P84" s="123"/>
      <c r="Q84" s="123"/>
      <c r="R84" s="125"/>
    </row>
    <row r="85" spans="1:18" ht="38.25" customHeight="1" x14ac:dyDescent="0.15">
      <c r="A85" s="455"/>
      <c r="B85" s="479"/>
      <c r="C85" s="479"/>
      <c r="D85" s="136"/>
      <c r="E85" s="136"/>
      <c r="F85" s="123"/>
      <c r="G85" s="123"/>
      <c r="H85" s="123"/>
      <c r="I85" s="123"/>
      <c r="J85" s="123"/>
      <c r="K85" s="123"/>
      <c r="L85" s="110"/>
      <c r="M85" s="110"/>
      <c r="N85" s="110"/>
      <c r="O85" s="123"/>
      <c r="P85" s="123"/>
      <c r="Q85" s="123"/>
      <c r="R85" s="125"/>
    </row>
    <row r="86" spans="1:18" ht="38.25" customHeight="1" x14ac:dyDescent="0.15">
      <c r="A86" s="494" t="s">
        <v>275</v>
      </c>
      <c r="B86" s="495"/>
      <c r="C86" s="496"/>
      <c r="D86" s="137">
        <f t="shared" ref="D86:Q86" si="17">SUM(D67:D81)</f>
        <v>306</v>
      </c>
      <c r="E86" s="137">
        <f t="shared" si="17"/>
        <v>436</v>
      </c>
      <c r="F86" s="128">
        <f t="shared" si="17"/>
        <v>11515</v>
      </c>
      <c r="G86" s="128">
        <f t="shared" si="17"/>
        <v>1596</v>
      </c>
      <c r="H86" s="128">
        <f t="shared" si="17"/>
        <v>33433</v>
      </c>
      <c r="I86" s="128">
        <f t="shared" si="17"/>
        <v>298</v>
      </c>
      <c r="J86" s="128">
        <f t="shared" si="17"/>
        <v>5628</v>
      </c>
      <c r="K86" s="128">
        <f t="shared" si="17"/>
        <v>161</v>
      </c>
      <c r="L86" s="128">
        <f t="shared" si="17"/>
        <v>52172</v>
      </c>
      <c r="M86" s="128">
        <f t="shared" si="17"/>
        <v>459</v>
      </c>
      <c r="N86" s="128">
        <f t="shared" si="17"/>
        <v>38753</v>
      </c>
      <c r="O86" s="128">
        <f t="shared" si="17"/>
        <v>785</v>
      </c>
      <c r="P86" s="128">
        <f t="shared" si="17"/>
        <v>12917</v>
      </c>
      <c r="Q86" s="128">
        <f t="shared" si="17"/>
        <v>56943</v>
      </c>
      <c r="R86" s="129">
        <f>L86/Q86*100</f>
        <v>91.621446007410924</v>
      </c>
    </row>
    <row r="87" spans="1:18" ht="38.25" customHeight="1" x14ac:dyDescent="0.15">
      <c r="A87" s="509" t="s">
        <v>15</v>
      </c>
      <c r="B87" s="468"/>
      <c r="C87" s="501"/>
      <c r="D87" s="9"/>
      <c r="E87" s="9"/>
      <c r="F87" s="117">
        <f t="shared" ref="F87:K87" si="18">F86/$L$86*100</f>
        <v>22.071225944951316</v>
      </c>
      <c r="G87" s="117">
        <f t="shared" si="18"/>
        <v>3.0591121674461395</v>
      </c>
      <c r="H87" s="117">
        <f t="shared" si="18"/>
        <v>64.082266349766158</v>
      </c>
      <c r="I87" s="117">
        <f t="shared" si="18"/>
        <v>0.57118761021237452</v>
      </c>
      <c r="J87" s="117">
        <f t="shared" si="18"/>
        <v>10.787395537836387</v>
      </c>
      <c r="K87" s="117">
        <f t="shared" si="18"/>
        <v>0.30859464847044393</v>
      </c>
      <c r="L87" s="117"/>
      <c r="M87" s="117"/>
      <c r="N87" s="117"/>
      <c r="O87" s="117"/>
      <c r="P87" s="117"/>
      <c r="Q87" s="110"/>
      <c r="R87" s="125"/>
    </row>
    <row r="88" spans="1:18" ht="38.25" customHeight="1" x14ac:dyDescent="0.15">
      <c r="A88" s="487" t="s">
        <v>16</v>
      </c>
      <c r="B88" s="488"/>
      <c r="C88" s="489"/>
      <c r="D88" s="9"/>
      <c r="E88" s="9"/>
      <c r="F88" s="117">
        <f>F86/15</f>
        <v>767.66666666666663</v>
      </c>
      <c r="G88" s="117">
        <f t="shared" ref="G88:P88" si="19">G86/15</f>
        <v>106.4</v>
      </c>
      <c r="H88" s="117">
        <f t="shared" si="19"/>
        <v>2228.8666666666668</v>
      </c>
      <c r="I88" s="117">
        <f t="shared" si="19"/>
        <v>19.866666666666667</v>
      </c>
      <c r="J88" s="117">
        <f t="shared" si="19"/>
        <v>375.2</v>
      </c>
      <c r="K88" s="117">
        <f t="shared" si="19"/>
        <v>10.733333333333333</v>
      </c>
      <c r="L88" s="117">
        <f t="shared" si="19"/>
        <v>3478.1333333333332</v>
      </c>
      <c r="M88" s="117">
        <f t="shared" si="19"/>
        <v>30.6</v>
      </c>
      <c r="N88" s="117">
        <f t="shared" si="19"/>
        <v>2583.5333333333333</v>
      </c>
      <c r="O88" s="117">
        <f t="shared" si="19"/>
        <v>52.333333333333336</v>
      </c>
      <c r="P88" s="117">
        <f t="shared" si="19"/>
        <v>861.13333333333333</v>
      </c>
      <c r="Q88" s="117"/>
      <c r="R88" s="125"/>
    </row>
    <row r="89" spans="1:18" ht="38.25" customHeight="1" x14ac:dyDescent="0.15">
      <c r="A89" s="487" t="s">
        <v>17</v>
      </c>
      <c r="B89" s="488"/>
      <c r="C89" s="489"/>
      <c r="D89" s="9"/>
      <c r="E89" s="9"/>
      <c r="F89" s="117">
        <f>F86/$D$86*18</f>
        <v>677.35294117647061</v>
      </c>
      <c r="G89" s="117">
        <f t="shared" ref="G89:P89" si="20">G86/$D$86*18</f>
        <v>93.882352941176478</v>
      </c>
      <c r="H89" s="117">
        <f t="shared" si="20"/>
        <v>1966.6470588235293</v>
      </c>
      <c r="I89" s="117">
        <f t="shared" si="20"/>
        <v>17.52941176470588</v>
      </c>
      <c r="J89" s="117">
        <f t="shared" si="20"/>
        <v>331.05882352941171</v>
      </c>
      <c r="K89" s="117">
        <f t="shared" si="20"/>
        <v>9.4705882352941178</v>
      </c>
      <c r="L89" s="117">
        <f t="shared" si="20"/>
        <v>3068.9411764705883</v>
      </c>
      <c r="M89" s="117">
        <f t="shared" si="20"/>
        <v>27</v>
      </c>
      <c r="N89" s="117">
        <f t="shared" si="20"/>
        <v>2279.5882352941176</v>
      </c>
      <c r="O89" s="117">
        <f t="shared" si="20"/>
        <v>46.176470588235297</v>
      </c>
      <c r="P89" s="117">
        <f t="shared" si="20"/>
        <v>759.82352941176475</v>
      </c>
      <c r="Q89" s="110"/>
      <c r="R89" s="125"/>
    </row>
    <row r="90" spans="1:18" ht="38.25" customHeight="1" x14ac:dyDescent="0.15">
      <c r="A90" s="487" t="s">
        <v>18</v>
      </c>
      <c r="B90" s="488"/>
      <c r="C90" s="489"/>
      <c r="D90" s="341">
        <v>306</v>
      </c>
      <c r="E90" s="341">
        <v>438</v>
      </c>
      <c r="F90" s="339">
        <v>12728</v>
      </c>
      <c r="G90" s="339">
        <v>1606</v>
      </c>
      <c r="H90" s="339">
        <v>36617</v>
      </c>
      <c r="I90" s="340">
        <v>156</v>
      </c>
      <c r="J90" s="339">
        <v>5992</v>
      </c>
      <c r="K90" s="340">
        <v>84</v>
      </c>
      <c r="L90" s="300">
        <f>SUM(F90+G90+H90+J90)</f>
        <v>56943</v>
      </c>
      <c r="M90" s="300">
        <f>SUM(I90+K90)</f>
        <v>240</v>
      </c>
      <c r="N90" s="301">
        <v>40011</v>
      </c>
      <c r="O90" s="339">
        <v>905</v>
      </c>
      <c r="P90" s="339">
        <v>13325</v>
      </c>
      <c r="Q90" s="158"/>
      <c r="R90" s="150"/>
    </row>
    <row r="91" spans="1:18" ht="38.25" customHeight="1" x14ac:dyDescent="0.15">
      <c r="A91" s="458"/>
      <c r="B91" s="458"/>
      <c r="C91" s="458"/>
      <c r="D91" s="458"/>
      <c r="E91" s="458"/>
      <c r="F91" s="458"/>
      <c r="G91" s="458"/>
      <c r="H91" s="458"/>
      <c r="I91" s="458"/>
      <c r="J91" s="458"/>
      <c r="K91" s="458"/>
      <c r="L91" s="458"/>
      <c r="M91" s="458"/>
      <c r="N91" s="458"/>
      <c r="O91" s="458"/>
      <c r="P91" s="458"/>
      <c r="Q91" s="458"/>
      <c r="R91" s="458"/>
    </row>
    <row r="92" spans="1:18" ht="40.5" customHeight="1" x14ac:dyDescent="0.15">
      <c r="A92" s="505" t="s">
        <v>334</v>
      </c>
      <c r="B92" s="505"/>
      <c r="C92" s="505"/>
      <c r="D92" s="505"/>
      <c r="E92" s="505"/>
      <c r="F92" s="505"/>
      <c r="G92" s="505"/>
      <c r="H92" s="505"/>
      <c r="I92" s="505"/>
      <c r="J92" s="505"/>
      <c r="K92" s="505"/>
      <c r="L92" s="505"/>
      <c r="M92" s="505"/>
      <c r="N92" s="505"/>
      <c r="O92" s="505"/>
      <c r="P92" s="505"/>
      <c r="Q92" s="505"/>
      <c r="R92" s="74" t="s">
        <v>77</v>
      </c>
    </row>
    <row r="93" spans="1:18" ht="37.5" customHeight="1" x14ac:dyDescent="0.15">
      <c r="A93" s="17"/>
      <c r="B93" s="12"/>
      <c r="C93" s="30" t="s">
        <v>50</v>
      </c>
      <c r="D93" s="564" t="s">
        <v>82</v>
      </c>
      <c r="E93" s="564" t="s">
        <v>53</v>
      </c>
      <c r="F93" s="512" t="s">
        <v>103</v>
      </c>
      <c r="G93" s="513"/>
      <c r="H93" s="513"/>
      <c r="I93" s="513"/>
      <c r="J93" s="513"/>
      <c r="K93" s="513"/>
      <c r="L93" s="513"/>
      <c r="M93" s="513"/>
      <c r="N93" s="513"/>
      <c r="O93" s="513"/>
      <c r="P93" s="513"/>
      <c r="Q93" s="513"/>
      <c r="R93" s="514"/>
    </row>
    <row r="94" spans="1:18" ht="37.5" customHeight="1" x14ac:dyDescent="0.15">
      <c r="A94" s="18"/>
      <c r="B94" s="13"/>
      <c r="C94" s="13"/>
      <c r="D94" s="565"/>
      <c r="E94" s="565"/>
      <c r="F94" s="502" t="s">
        <v>0</v>
      </c>
      <c r="G94" s="481"/>
      <c r="H94" s="502" t="s">
        <v>1</v>
      </c>
      <c r="I94" s="503"/>
      <c r="J94" s="503"/>
      <c r="K94" s="481"/>
      <c r="L94" s="37"/>
      <c r="M94" s="510" t="s">
        <v>164</v>
      </c>
      <c r="N94" s="485" t="s">
        <v>170</v>
      </c>
      <c r="O94" s="485" t="s">
        <v>148</v>
      </c>
      <c r="P94" s="485" t="s">
        <v>150</v>
      </c>
      <c r="Q94" s="8"/>
      <c r="R94" s="39"/>
    </row>
    <row r="95" spans="1:18" ht="36.75" customHeight="1" x14ac:dyDescent="0.15">
      <c r="A95" s="26" t="s">
        <v>56</v>
      </c>
      <c r="B95" s="14"/>
      <c r="C95" s="14"/>
      <c r="D95" s="566"/>
      <c r="E95" s="566"/>
      <c r="F95" s="38" t="s">
        <v>2</v>
      </c>
      <c r="G95" s="38" t="s">
        <v>3</v>
      </c>
      <c r="H95" s="38" t="s">
        <v>2</v>
      </c>
      <c r="I95" s="151" t="s">
        <v>164</v>
      </c>
      <c r="J95" s="38" t="s">
        <v>3</v>
      </c>
      <c r="K95" s="151" t="s">
        <v>164</v>
      </c>
      <c r="L95" s="62" t="s">
        <v>4</v>
      </c>
      <c r="M95" s="511"/>
      <c r="N95" s="515"/>
      <c r="O95" s="515"/>
      <c r="P95" s="515"/>
      <c r="Q95" s="15" t="s">
        <v>5</v>
      </c>
      <c r="R95" s="28" t="s">
        <v>6</v>
      </c>
    </row>
    <row r="96" spans="1:18" ht="39" customHeight="1" x14ac:dyDescent="0.15">
      <c r="A96" s="504" t="s">
        <v>190</v>
      </c>
      <c r="B96" s="456"/>
      <c r="C96" s="456"/>
      <c r="D96" s="136">
        <v>18</v>
      </c>
      <c r="E96" s="136">
        <v>30</v>
      </c>
      <c r="F96" s="123">
        <v>1779</v>
      </c>
      <c r="G96" s="123">
        <v>280</v>
      </c>
      <c r="H96" s="123">
        <v>1281</v>
      </c>
      <c r="I96" s="123">
        <v>2</v>
      </c>
      <c r="J96" s="123">
        <v>181</v>
      </c>
      <c r="K96" s="123">
        <v>2</v>
      </c>
      <c r="L96" s="110">
        <f>SUM(F96+G96+H96+J96)</f>
        <v>3521</v>
      </c>
      <c r="M96" s="124">
        <f>SUM(I96+K96)</f>
        <v>4</v>
      </c>
      <c r="N96" s="124">
        <v>2678</v>
      </c>
      <c r="O96" s="123">
        <v>0</v>
      </c>
      <c r="P96" s="123">
        <v>1190</v>
      </c>
      <c r="Q96" s="123">
        <v>3634</v>
      </c>
      <c r="R96" s="125">
        <f t="shared" ref="R96:R112" si="21">L96/Q96*100</f>
        <v>96.890478811227297</v>
      </c>
    </row>
    <row r="97" spans="1:18" ht="39" customHeight="1" x14ac:dyDescent="0.15">
      <c r="A97" s="504" t="s">
        <v>59</v>
      </c>
      <c r="B97" s="456"/>
      <c r="C97" s="456"/>
      <c r="D97" s="136">
        <v>18</v>
      </c>
      <c r="E97" s="136">
        <v>30</v>
      </c>
      <c r="F97" s="123">
        <v>946</v>
      </c>
      <c r="G97" s="123">
        <v>47</v>
      </c>
      <c r="H97" s="123">
        <v>2342</v>
      </c>
      <c r="I97" s="123">
        <v>0</v>
      </c>
      <c r="J97" s="123">
        <v>261</v>
      </c>
      <c r="K97" s="123">
        <v>0</v>
      </c>
      <c r="L97" s="110">
        <f t="shared" ref="L97:L112" si="22">SUM(F97+G97+H97+J97)</f>
        <v>3596</v>
      </c>
      <c r="M97" s="124">
        <f t="shared" ref="M97:M112" si="23">SUM(I97+K97)</f>
        <v>0</v>
      </c>
      <c r="N97" s="124">
        <v>3503</v>
      </c>
      <c r="O97" s="123">
        <v>0</v>
      </c>
      <c r="P97" s="123">
        <v>1360</v>
      </c>
      <c r="Q97" s="123">
        <v>4124</v>
      </c>
      <c r="R97" s="125">
        <f t="shared" si="21"/>
        <v>87.196896217264793</v>
      </c>
    </row>
    <row r="98" spans="1:18" ht="39" customHeight="1" x14ac:dyDescent="0.15">
      <c r="A98" s="455" t="s">
        <v>92</v>
      </c>
      <c r="B98" s="456"/>
      <c r="C98" s="456"/>
      <c r="D98" s="136">
        <v>36</v>
      </c>
      <c r="E98" s="136">
        <v>30</v>
      </c>
      <c r="F98" s="123">
        <v>1734</v>
      </c>
      <c r="G98" s="123">
        <v>247</v>
      </c>
      <c r="H98" s="123">
        <v>2381</v>
      </c>
      <c r="I98" s="123">
        <v>6</v>
      </c>
      <c r="J98" s="123">
        <v>551</v>
      </c>
      <c r="K98" s="123">
        <v>0</v>
      </c>
      <c r="L98" s="110">
        <f t="shared" si="22"/>
        <v>4913</v>
      </c>
      <c r="M98" s="124">
        <f t="shared" si="23"/>
        <v>6</v>
      </c>
      <c r="N98" s="124">
        <v>1147</v>
      </c>
      <c r="O98" s="123">
        <v>0</v>
      </c>
      <c r="P98" s="123">
        <v>1104</v>
      </c>
      <c r="Q98" s="123">
        <v>4952</v>
      </c>
      <c r="R98" s="125">
        <f t="shared" si="21"/>
        <v>99.212439418416793</v>
      </c>
    </row>
    <row r="99" spans="1:18" ht="39" customHeight="1" x14ac:dyDescent="0.15">
      <c r="A99" s="455" t="s">
        <v>38</v>
      </c>
      <c r="B99" s="456"/>
      <c r="C99" s="456"/>
      <c r="D99" s="136">
        <v>18</v>
      </c>
      <c r="E99" s="136">
        <v>30</v>
      </c>
      <c r="F99" s="123">
        <v>964</v>
      </c>
      <c r="G99" s="123">
        <v>83</v>
      </c>
      <c r="H99" s="123">
        <v>2936</v>
      </c>
      <c r="I99" s="123">
        <v>0</v>
      </c>
      <c r="J99" s="123">
        <v>309</v>
      </c>
      <c r="K99" s="123">
        <v>0</v>
      </c>
      <c r="L99" s="110">
        <f t="shared" si="22"/>
        <v>4292</v>
      </c>
      <c r="M99" s="124">
        <f t="shared" si="23"/>
        <v>0</v>
      </c>
      <c r="N99" s="124">
        <v>2903</v>
      </c>
      <c r="O99" s="123">
        <v>10</v>
      </c>
      <c r="P99" s="123">
        <v>1237</v>
      </c>
      <c r="Q99" s="123">
        <v>4209</v>
      </c>
      <c r="R99" s="125">
        <f t="shared" si="21"/>
        <v>101.97196483725351</v>
      </c>
    </row>
    <row r="100" spans="1:18" ht="39" customHeight="1" x14ac:dyDescent="0.15">
      <c r="A100" s="504" t="s">
        <v>83</v>
      </c>
      <c r="B100" s="456"/>
      <c r="C100" s="456"/>
      <c r="D100" s="136">
        <v>18</v>
      </c>
      <c r="E100" s="136">
        <v>30</v>
      </c>
      <c r="F100" s="123">
        <v>1426</v>
      </c>
      <c r="G100" s="123">
        <v>266</v>
      </c>
      <c r="H100" s="123">
        <v>2029</v>
      </c>
      <c r="I100" s="123">
        <v>2</v>
      </c>
      <c r="J100" s="123">
        <v>498</v>
      </c>
      <c r="K100" s="123">
        <v>1</v>
      </c>
      <c r="L100" s="110">
        <f t="shared" si="22"/>
        <v>4219</v>
      </c>
      <c r="M100" s="124">
        <f t="shared" si="23"/>
        <v>3</v>
      </c>
      <c r="N100" s="124">
        <v>3585</v>
      </c>
      <c r="O100" s="123">
        <v>91</v>
      </c>
      <c r="P100" s="123">
        <v>1140</v>
      </c>
      <c r="Q100" s="127">
        <v>4425</v>
      </c>
      <c r="R100" s="125">
        <f t="shared" si="21"/>
        <v>95.344632768361578</v>
      </c>
    </row>
    <row r="101" spans="1:18" ht="39" customHeight="1" x14ac:dyDescent="0.15">
      <c r="A101" s="504" t="s">
        <v>121</v>
      </c>
      <c r="B101" s="456"/>
      <c r="C101" s="456"/>
      <c r="D101" s="136">
        <v>27</v>
      </c>
      <c r="E101" s="136">
        <v>30</v>
      </c>
      <c r="F101" s="123">
        <v>2040</v>
      </c>
      <c r="G101" s="123">
        <v>104</v>
      </c>
      <c r="H101" s="123">
        <v>4002</v>
      </c>
      <c r="I101" s="123">
        <v>0</v>
      </c>
      <c r="J101" s="123">
        <v>496</v>
      </c>
      <c r="K101" s="123">
        <v>0</v>
      </c>
      <c r="L101" s="110">
        <f t="shared" si="22"/>
        <v>6642</v>
      </c>
      <c r="M101" s="124">
        <f t="shared" si="23"/>
        <v>0</v>
      </c>
      <c r="N101" s="124">
        <v>6319</v>
      </c>
      <c r="O101" s="123">
        <v>163</v>
      </c>
      <c r="P101" s="123">
        <v>2015</v>
      </c>
      <c r="Q101" s="123">
        <v>6595</v>
      </c>
      <c r="R101" s="125">
        <f t="shared" si="21"/>
        <v>100.71266110689916</v>
      </c>
    </row>
    <row r="102" spans="1:18" ht="39" customHeight="1" x14ac:dyDescent="0.15">
      <c r="A102" s="504" t="s">
        <v>89</v>
      </c>
      <c r="B102" s="456"/>
      <c r="C102" s="456"/>
      <c r="D102" s="136">
        <v>18</v>
      </c>
      <c r="E102" s="136">
        <v>28</v>
      </c>
      <c r="F102" s="123">
        <v>1089</v>
      </c>
      <c r="G102" s="123">
        <v>89</v>
      </c>
      <c r="H102" s="123">
        <v>1507</v>
      </c>
      <c r="I102" s="123">
        <v>4</v>
      </c>
      <c r="J102" s="123">
        <v>171</v>
      </c>
      <c r="K102" s="123">
        <v>2</v>
      </c>
      <c r="L102" s="110">
        <f t="shared" si="22"/>
        <v>2856</v>
      </c>
      <c r="M102" s="124">
        <f t="shared" si="23"/>
        <v>6</v>
      </c>
      <c r="N102" s="124">
        <v>891</v>
      </c>
      <c r="O102" s="123">
        <v>4</v>
      </c>
      <c r="P102" s="401">
        <v>608</v>
      </c>
      <c r="Q102" s="123">
        <v>2961</v>
      </c>
      <c r="R102" s="125">
        <f t="shared" si="21"/>
        <v>96.453900709219852</v>
      </c>
    </row>
    <row r="103" spans="1:18" ht="39" customHeight="1" x14ac:dyDescent="0.15">
      <c r="A103" s="455" t="s">
        <v>90</v>
      </c>
      <c r="B103" s="456"/>
      <c r="C103" s="456"/>
      <c r="D103" s="136">
        <v>36</v>
      </c>
      <c r="E103" s="136">
        <v>30</v>
      </c>
      <c r="F103" s="123">
        <v>1211</v>
      </c>
      <c r="G103" s="123">
        <v>100</v>
      </c>
      <c r="H103" s="123">
        <v>2014</v>
      </c>
      <c r="I103" s="123">
        <v>0</v>
      </c>
      <c r="J103" s="123">
        <v>282</v>
      </c>
      <c r="K103" s="123">
        <v>0</v>
      </c>
      <c r="L103" s="110">
        <f t="shared" si="22"/>
        <v>3607</v>
      </c>
      <c r="M103" s="124">
        <f t="shared" si="23"/>
        <v>0</v>
      </c>
      <c r="N103" s="124">
        <v>2635</v>
      </c>
      <c r="O103" s="123">
        <v>0</v>
      </c>
      <c r="P103" s="123">
        <v>816</v>
      </c>
      <c r="Q103" s="123">
        <v>3540</v>
      </c>
      <c r="R103" s="125">
        <f t="shared" si="21"/>
        <v>101.89265536723164</v>
      </c>
    </row>
    <row r="104" spans="1:18" ht="39" customHeight="1" x14ac:dyDescent="0.15">
      <c r="A104" s="455" t="s">
        <v>91</v>
      </c>
      <c r="B104" s="456"/>
      <c r="C104" s="456"/>
      <c r="D104" s="136">
        <v>18</v>
      </c>
      <c r="E104" s="136">
        <v>29</v>
      </c>
      <c r="F104" s="123">
        <v>1024</v>
      </c>
      <c r="G104" s="123">
        <v>47</v>
      </c>
      <c r="H104" s="123">
        <v>1341</v>
      </c>
      <c r="I104" s="123">
        <v>7</v>
      </c>
      <c r="J104" s="123">
        <v>117</v>
      </c>
      <c r="K104" s="123">
        <v>3</v>
      </c>
      <c r="L104" s="110">
        <f t="shared" si="22"/>
        <v>2529</v>
      </c>
      <c r="M104" s="124">
        <f t="shared" si="23"/>
        <v>10</v>
      </c>
      <c r="N104" s="124">
        <v>1782</v>
      </c>
      <c r="O104" s="123">
        <v>0</v>
      </c>
      <c r="P104" s="401">
        <v>713</v>
      </c>
      <c r="Q104" s="123">
        <v>2532</v>
      </c>
      <c r="R104" s="125">
        <f t="shared" si="21"/>
        <v>99.881516587677723</v>
      </c>
    </row>
    <row r="105" spans="1:18" ht="39" customHeight="1" x14ac:dyDescent="0.15">
      <c r="A105" s="455" t="s">
        <v>138</v>
      </c>
      <c r="B105" s="456"/>
      <c r="C105" s="456"/>
      <c r="D105" s="136">
        <v>18</v>
      </c>
      <c r="E105" s="136">
        <v>28</v>
      </c>
      <c r="F105" s="123">
        <v>121</v>
      </c>
      <c r="G105" s="123">
        <v>5</v>
      </c>
      <c r="H105" s="123">
        <v>3501</v>
      </c>
      <c r="I105" s="123">
        <v>3</v>
      </c>
      <c r="J105" s="123">
        <v>574</v>
      </c>
      <c r="K105" s="123">
        <v>0</v>
      </c>
      <c r="L105" s="110">
        <f t="shared" si="22"/>
        <v>4201</v>
      </c>
      <c r="M105" s="124">
        <f t="shared" si="23"/>
        <v>3</v>
      </c>
      <c r="N105" s="124">
        <v>3668</v>
      </c>
      <c r="O105" s="123">
        <v>0</v>
      </c>
      <c r="P105" s="123">
        <v>1574</v>
      </c>
      <c r="Q105" s="123">
        <v>4485</v>
      </c>
      <c r="R105" s="125">
        <f t="shared" si="21"/>
        <v>93.667781493868446</v>
      </c>
    </row>
    <row r="106" spans="1:18" ht="39" customHeight="1" x14ac:dyDescent="0.15">
      <c r="A106" s="455" t="s">
        <v>39</v>
      </c>
      <c r="B106" s="456"/>
      <c r="C106" s="456"/>
      <c r="D106" s="136">
        <v>27</v>
      </c>
      <c r="E106" s="136">
        <v>30</v>
      </c>
      <c r="F106" s="123">
        <v>1288</v>
      </c>
      <c r="G106" s="123">
        <v>83</v>
      </c>
      <c r="H106" s="123">
        <v>2156</v>
      </c>
      <c r="I106" s="123">
        <v>0</v>
      </c>
      <c r="J106" s="123">
        <v>143</v>
      </c>
      <c r="K106" s="123">
        <v>0</v>
      </c>
      <c r="L106" s="110">
        <f t="shared" si="22"/>
        <v>3670</v>
      </c>
      <c r="M106" s="124">
        <f t="shared" si="23"/>
        <v>0</v>
      </c>
      <c r="N106" s="124">
        <v>3608</v>
      </c>
      <c r="O106" s="123">
        <v>0</v>
      </c>
      <c r="P106" s="123">
        <v>1451</v>
      </c>
      <c r="Q106" s="123">
        <v>3699</v>
      </c>
      <c r="R106" s="125">
        <f t="shared" si="21"/>
        <v>99.216004325493373</v>
      </c>
    </row>
    <row r="107" spans="1:18" ht="39" customHeight="1" x14ac:dyDescent="0.15">
      <c r="A107" s="455" t="s">
        <v>40</v>
      </c>
      <c r="B107" s="456"/>
      <c r="C107" s="456"/>
      <c r="D107" s="136">
        <v>27</v>
      </c>
      <c r="E107" s="136">
        <v>30</v>
      </c>
      <c r="F107" s="123">
        <v>1812</v>
      </c>
      <c r="G107" s="123">
        <v>157</v>
      </c>
      <c r="H107" s="123">
        <v>2122</v>
      </c>
      <c r="I107" s="123">
        <v>0</v>
      </c>
      <c r="J107" s="123">
        <v>268</v>
      </c>
      <c r="K107" s="123">
        <v>0</v>
      </c>
      <c r="L107" s="110">
        <f t="shared" si="22"/>
        <v>4359</v>
      </c>
      <c r="M107" s="124">
        <f t="shared" si="23"/>
        <v>0</v>
      </c>
      <c r="N107" s="124">
        <v>2149</v>
      </c>
      <c r="O107" s="123">
        <v>17</v>
      </c>
      <c r="P107" s="123">
        <v>1354</v>
      </c>
      <c r="Q107" s="123">
        <v>4170</v>
      </c>
      <c r="R107" s="125">
        <f t="shared" si="21"/>
        <v>104.53237410071942</v>
      </c>
    </row>
    <row r="108" spans="1:18" ht="39" customHeight="1" x14ac:dyDescent="0.15">
      <c r="A108" s="455" t="s">
        <v>41</v>
      </c>
      <c r="B108" s="456"/>
      <c r="C108" s="456"/>
      <c r="D108" s="136">
        <v>18</v>
      </c>
      <c r="E108" s="136">
        <v>29</v>
      </c>
      <c r="F108" s="123">
        <v>1357</v>
      </c>
      <c r="G108" s="123">
        <v>99</v>
      </c>
      <c r="H108" s="123">
        <v>1445</v>
      </c>
      <c r="I108" s="123">
        <v>6</v>
      </c>
      <c r="J108" s="123">
        <v>152</v>
      </c>
      <c r="K108" s="123">
        <v>5</v>
      </c>
      <c r="L108" s="110">
        <f t="shared" si="22"/>
        <v>3053</v>
      </c>
      <c r="M108" s="124">
        <f t="shared" si="23"/>
        <v>11</v>
      </c>
      <c r="N108" s="124">
        <v>169</v>
      </c>
      <c r="O108" s="123">
        <v>46</v>
      </c>
      <c r="P108" s="123">
        <v>777</v>
      </c>
      <c r="Q108" s="123">
        <v>3525</v>
      </c>
      <c r="R108" s="125">
        <f t="shared" si="21"/>
        <v>86.609929078014176</v>
      </c>
    </row>
    <row r="109" spans="1:18" ht="39" customHeight="1" x14ac:dyDescent="0.15">
      <c r="A109" s="455" t="s">
        <v>42</v>
      </c>
      <c r="B109" s="456"/>
      <c r="C109" s="456"/>
      <c r="D109" s="136">
        <v>18</v>
      </c>
      <c r="E109" s="136">
        <v>29</v>
      </c>
      <c r="F109" s="123">
        <v>658</v>
      </c>
      <c r="G109" s="123">
        <v>107</v>
      </c>
      <c r="H109" s="123">
        <v>1565</v>
      </c>
      <c r="I109" s="123">
        <v>12</v>
      </c>
      <c r="J109" s="123">
        <v>330</v>
      </c>
      <c r="K109" s="123">
        <v>9</v>
      </c>
      <c r="L109" s="110">
        <f t="shared" si="22"/>
        <v>2660</v>
      </c>
      <c r="M109" s="124">
        <f t="shared" si="23"/>
        <v>21</v>
      </c>
      <c r="N109" s="124">
        <v>2480</v>
      </c>
      <c r="O109" s="123">
        <v>2</v>
      </c>
      <c r="P109" s="123">
        <v>458</v>
      </c>
      <c r="Q109" s="123">
        <v>2656</v>
      </c>
      <c r="R109" s="125">
        <f t="shared" si="21"/>
        <v>100.15060240963855</v>
      </c>
    </row>
    <row r="110" spans="1:18" ht="39" customHeight="1" x14ac:dyDescent="0.15">
      <c r="A110" s="455" t="s">
        <v>43</v>
      </c>
      <c r="B110" s="456"/>
      <c r="C110" s="456"/>
      <c r="D110" s="136">
        <v>27</v>
      </c>
      <c r="E110" s="136">
        <v>30</v>
      </c>
      <c r="F110" s="123">
        <v>2003</v>
      </c>
      <c r="G110" s="123">
        <v>133</v>
      </c>
      <c r="H110" s="123">
        <v>2629</v>
      </c>
      <c r="I110" s="123">
        <v>2</v>
      </c>
      <c r="J110" s="123">
        <v>387</v>
      </c>
      <c r="K110" s="123">
        <v>4</v>
      </c>
      <c r="L110" s="110">
        <f t="shared" si="22"/>
        <v>5152</v>
      </c>
      <c r="M110" s="124">
        <f t="shared" si="23"/>
        <v>6</v>
      </c>
      <c r="N110" s="124">
        <v>4007</v>
      </c>
      <c r="O110" s="123">
        <v>166</v>
      </c>
      <c r="P110" s="123">
        <v>1405</v>
      </c>
      <c r="Q110" s="123">
        <v>4572</v>
      </c>
      <c r="R110" s="125">
        <f t="shared" si="21"/>
        <v>112.68591426071741</v>
      </c>
    </row>
    <row r="111" spans="1:18" ht="39" customHeight="1" x14ac:dyDescent="0.15">
      <c r="A111" s="455" t="s">
        <v>44</v>
      </c>
      <c r="B111" s="456"/>
      <c r="C111" s="456"/>
      <c r="D111" s="136">
        <v>18</v>
      </c>
      <c r="E111" s="136">
        <v>29</v>
      </c>
      <c r="F111" s="123">
        <v>646</v>
      </c>
      <c r="G111" s="123">
        <v>89</v>
      </c>
      <c r="H111" s="123">
        <v>2682</v>
      </c>
      <c r="I111" s="123">
        <v>3</v>
      </c>
      <c r="J111" s="123">
        <v>315</v>
      </c>
      <c r="K111" s="123">
        <v>3</v>
      </c>
      <c r="L111" s="110">
        <f t="shared" si="22"/>
        <v>3732</v>
      </c>
      <c r="M111" s="124">
        <f t="shared" si="23"/>
        <v>6</v>
      </c>
      <c r="N111" s="124">
        <v>2729</v>
      </c>
      <c r="O111" s="123">
        <v>0</v>
      </c>
      <c r="P111" s="123">
        <v>994</v>
      </c>
      <c r="Q111" s="123">
        <v>4104</v>
      </c>
      <c r="R111" s="125">
        <f t="shared" si="21"/>
        <v>90.935672514619881</v>
      </c>
    </row>
    <row r="112" spans="1:18" ht="39" customHeight="1" x14ac:dyDescent="0.15">
      <c r="A112" s="455" t="s">
        <v>46</v>
      </c>
      <c r="B112" s="456"/>
      <c r="C112" s="456"/>
      <c r="D112" s="136">
        <v>18</v>
      </c>
      <c r="E112" s="136">
        <v>29</v>
      </c>
      <c r="F112" s="123">
        <v>1364</v>
      </c>
      <c r="G112" s="123">
        <v>127</v>
      </c>
      <c r="H112" s="123">
        <v>1355</v>
      </c>
      <c r="I112" s="123">
        <v>5</v>
      </c>
      <c r="J112" s="123">
        <v>139</v>
      </c>
      <c r="K112" s="123">
        <v>3</v>
      </c>
      <c r="L112" s="110">
        <f t="shared" si="22"/>
        <v>2985</v>
      </c>
      <c r="M112" s="124">
        <f t="shared" si="23"/>
        <v>8</v>
      </c>
      <c r="N112" s="124">
        <v>1827</v>
      </c>
      <c r="O112" s="123">
        <v>0</v>
      </c>
      <c r="P112" s="123">
        <v>730</v>
      </c>
      <c r="Q112" s="123">
        <v>2819</v>
      </c>
      <c r="R112" s="125">
        <f t="shared" si="21"/>
        <v>105.88861298332742</v>
      </c>
    </row>
    <row r="113" spans="1:18" ht="39" customHeight="1" x14ac:dyDescent="0.15">
      <c r="A113" s="455"/>
      <c r="B113" s="479"/>
      <c r="C113" s="479"/>
      <c r="D113" s="140" t="s">
        <v>19</v>
      </c>
      <c r="E113" s="140"/>
      <c r="F113" s="147" t="s">
        <v>19</v>
      </c>
      <c r="G113" s="147" t="s">
        <v>19</v>
      </c>
      <c r="H113" s="147" t="s">
        <v>19</v>
      </c>
      <c r="I113" s="147"/>
      <c r="J113" s="147" t="s">
        <v>19</v>
      </c>
      <c r="K113" s="147"/>
      <c r="L113" s="148" t="s">
        <v>14</v>
      </c>
      <c r="M113" s="148"/>
      <c r="N113" s="148"/>
      <c r="O113" s="123"/>
      <c r="P113" s="123"/>
      <c r="Q113" s="147" t="s">
        <v>14</v>
      </c>
      <c r="R113" s="149" t="s">
        <v>14</v>
      </c>
    </row>
    <row r="114" spans="1:18" ht="39" customHeight="1" x14ac:dyDescent="0.15">
      <c r="A114" s="455"/>
      <c r="B114" s="479"/>
      <c r="C114" s="479"/>
      <c r="D114" s="140"/>
      <c r="E114" s="140"/>
      <c r="F114" s="147"/>
      <c r="G114" s="147"/>
      <c r="H114" s="147"/>
      <c r="I114" s="147"/>
      <c r="J114" s="147"/>
      <c r="K114" s="147"/>
      <c r="L114" s="148"/>
      <c r="M114" s="148"/>
      <c r="N114" s="148"/>
      <c r="O114" s="123"/>
      <c r="P114" s="123"/>
      <c r="Q114" s="147"/>
      <c r="R114" s="149"/>
    </row>
    <row r="115" spans="1:18" ht="39" customHeight="1" x14ac:dyDescent="0.15">
      <c r="A115" s="455"/>
      <c r="B115" s="479"/>
      <c r="C115" s="479"/>
      <c r="D115" s="140"/>
      <c r="E115" s="140"/>
      <c r="F115" s="147"/>
      <c r="G115" s="147"/>
      <c r="H115" s="147"/>
      <c r="I115" s="147"/>
      <c r="J115" s="147"/>
      <c r="K115" s="147"/>
      <c r="L115" s="148"/>
      <c r="M115" s="148"/>
      <c r="N115" s="148"/>
      <c r="O115" s="123"/>
      <c r="P115" s="123"/>
      <c r="Q115" s="147"/>
      <c r="R115" s="149"/>
    </row>
    <row r="116" spans="1:18" ht="39" customHeight="1" x14ac:dyDescent="0.15">
      <c r="A116" s="455"/>
      <c r="B116" s="479"/>
      <c r="C116" s="479"/>
      <c r="D116" s="140"/>
      <c r="E116" s="140"/>
      <c r="F116" s="147"/>
      <c r="G116" s="147"/>
      <c r="H116" s="147"/>
      <c r="I116" s="147"/>
      <c r="J116" s="147"/>
      <c r="K116" s="147"/>
      <c r="L116" s="148"/>
      <c r="M116" s="148"/>
      <c r="N116" s="148"/>
      <c r="O116" s="123"/>
      <c r="P116" s="123"/>
      <c r="Q116" s="147"/>
      <c r="R116" s="149"/>
    </row>
    <row r="117" spans="1:18" ht="39" customHeight="1" x14ac:dyDescent="0.15">
      <c r="A117" s="494" t="s">
        <v>360</v>
      </c>
      <c r="B117" s="495"/>
      <c r="C117" s="496"/>
      <c r="D117" s="186">
        <f t="shared" ref="D117:Q117" si="24">SUM(D96:D112)</f>
        <v>378</v>
      </c>
      <c r="E117" s="186">
        <f t="shared" si="24"/>
        <v>501</v>
      </c>
      <c r="F117" s="128">
        <f t="shared" si="24"/>
        <v>21462</v>
      </c>
      <c r="G117" s="128">
        <f t="shared" si="24"/>
        <v>2063</v>
      </c>
      <c r="H117" s="128">
        <f t="shared" si="24"/>
        <v>37288</v>
      </c>
      <c r="I117" s="128">
        <f t="shared" si="24"/>
        <v>52</v>
      </c>
      <c r="J117" s="128">
        <f t="shared" si="24"/>
        <v>5174</v>
      </c>
      <c r="K117" s="128">
        <f t="shared" si="24"/>
        <v>32</v>
      </c>
      <c r="L117" s="128">
        <f t="shared" si="24"/>
        <v>65987</v>
      </c>
      <c r="M117" s="128">
        <f t="shared" si="24"/>
        <v>84</v>
      </c>
      <c r="N117" s="128">
        <f t="shared" si="24"/>
        <v>46080</v>
      </c>
      <c r="O117" s="128">
        <f t="shared" si="24"/>
        <v>499</v>
      </c>
      <c r="P117" s="128">
        <f t="shared" si="24"/>
        <v>18926</v>
      </c>
      <c r="Q117" s="128">
        <f t="shared" si="24"/>
        <v>67002</v>
      </c>
      <c r="R117" s="129">
        <f>L117/Q117*100</f>
        <v>98.485119847168747</v>
      </c>
    </row>
    <row r="118" spans="1:18" ht="39" customHeight="1" x14ac:dyDescent="0.2">
      <c r="A118" s="500" t="s">
        <v>15</v>
      </c>
      <c r="B118" s="468"/>
      <c r="C118" s="501"/>
      <c r="D118" s="66"/>
      <c r="E118" s="66"/>
      <c r="F118" s="117">
        <f t="shared" ref="F118:K118" si="25">F117/$L$117*100</f>
        <v>32.524588176459005</v>
      </c>
      <c r="G118" s="117">
        <f t="shared" si="25"/>
        <v>3.1263733765741737</v>
      </c>
      <c r="H118" s="117">
        <f t="shared" si="25"/>
        <v>56.508100080318847</v>
      </c>
      <c r="I118" s="117">
        <f t="shared" si="25"/>
        <v>7.8803400669828896E-2</v>
      </c>
      <c r="J118" s="117">
        <f t="shared" si="25"/>
        <v>7.8409383666479755</v>
      </c>
      <c r="K118" s="117">
        <f t="shared" si="25"/>
        <v>4.8494400412202404E-2</v>
      </c>
      <c r="L118" s="117"/>
      <c r="M118" s="117"/>
      <c r="N118" s="117"/>
      <c r="O118" s="117"/>
      <c r="P118" s="117"/>
      <c r="Q118" s="117"/>
      <c r="R118" s="130"/>
    </row>
    <row r="119" spans="1:18" ht="39" customHeight="1" x14ac:dyDescent="0.2">
      <c r="A119" s="487" t="s">
        <v>16</v>
      </c>
      <c r="B119" s="488"/>
      <c r="C119" s="489"/>
      <c r="D119" s="66"/>
      <c r="E119" s="66"/>
      <c r="F119" s="117">
        <f>F117/17</f>
        <v>1262.4705882352941</v>
      </c>
      <c r="G119" s="117">
        <f t="shared" ref="G119:P119" si="26">G117/17</f>
        <v>121.35294117647059</v>
      </c>
      <c r="H119" s="117">
        <f t="shared" si="26"/>
        <v>2193.4117647058824</v>
      </c>
      <c r="I119" s="117">
        <f t="shared" si="26"/>
        <v>3.0588235294117645</v>
      </c>
      <c r="J119" s="117">
        <f t="shared" si="26"/>
        <v>304.35294117647061</v>
      </c>
      <c r="K119" s="117">
        <f t="shared" si="26"/>
        <v>1.8823529411764706</v>
      </c>
      <c r="L119" s="117">
        <f t="shared" si="26"/>
        <v>3881.5882352941176</v>
      </c>
      <c r="M119" s="117">
        <f t="shared" si="26"/>
        <v>4.9411764705882355</v>
      </c>
      <c r="N119" s="117">
        <f t="shared" si="26"/>
        <v>2710.5882352941176</v>
      </c>
      <c r="O119" s="117">
        <f t="shared" si="26"/>
        <v>29.352941176470587</v>
      </c>
      <c r="P119" s="117">
        <f t="shared" si="26"/>
        <v>1113.2941176470588</v>
      </c>
      <c r="Q119" s="117"/>
      <c r="R119" s="130"/>
    </row>
    <row r="120" spans="1:18" ht="39" customHeight="1" x14ac:dyDescent="0.2">
      <c r="A120" s="487" t="s">
        <v>17</v>
      </c>
      <c r="B120" s="488"/>
      <c r="C120" s="489"/>
      <c r="D120" s="66"/>
      <c r="E120" s="66"/>
      <c r="F120" s="117">
        <f>F117/$D$117*18</f>
        <v>1022</v>
      </c>
      <c r="G120" s="117">
        <f t="shared" ref="G120:P120" si="27">G117/$D$117*18</f>
        <v>98.238095238095227</v>
      </c>
      <c r="H120" s="117">
        <f t="shared" si="27"/>
        <v>1775.6190476190477</v>
      </c>
      <c r="I120" s="117">
        <f t="shared" si="27"/>
        <v>2.4761904761904763</v>
      </c>
      <c r="J120" s="117">
        <f t="shared" si="27"/>
        <v>246.38095238095238</v>
      </c>
      <c r="K120" s="117">
        <f t="shared" si="27"/>
        <v>1.5238095238095237</v>
      </c>
      <c r="L120" s="117">
        <f t="shared" si="27"/>
        <v>3142.238095238095</v>
      </c>
      <c r="M120" s="117">
        <f t="shared" si="27"/>
        <v>4</v>
      </c>
      <c r="N120" s="117">
        <f t="shared" si="27"/>
        <v>2194.2857142857142</v>
      </c>
      <c r="O120" s="117">
        <f t="shared" si="27"/>
        <v>23.761904761904759</v>
      </c>
      <c r="P120" s="117">
        <f t="shared" si="27"/>
        <v>901.2380952380953</v>
      </c>
      <c r="Q120" s="117"/>
      <c r="R120" s="130"/>
    </row>
    <row r="121" spans="1:18" ht="39" customHeight="1" x14ac:dyDescent="0.15">
      <c r="A121" s="487" t="s">
        <v>60</v>
      </c>
      <c r="B121" s="488"/>
      <c r="C121" s="489"/>
      <c r="D121" s="250">
        <v>378</v>
      </c>
      <c r="E121" s="250">
        <v>502</v>
      </c>
      <c r="F121" s="131">
        <v>22305</v>
      </c>
      <c r="G121" s="131">
        <v>2027</v>
      </c>
      <c r="H121" s="131">
        <v>37752</v>
      </c>
      <c r="I121" s="132">
        <v>36</v>
      </c>
      <c r="J121" s="131">
        <v>4918</v>
      </c>
      <c r="K121" s="132">
        <v>22</v>
      </c>
      <c r="L121" s="223">
        <f>SUM(F121+G121+H121+J121)</f>
        <v>67002</v>
      </c>
      <c r="M121" s="223">
        <f>SUM(I121+K121)</f>
        <v>58</v>
      </c>
      <c r="N121" s="223">
        <v>45835</v>
      </c>
      <c r="O121" s="131">
        <v>454</v>
      </c>
      <c r="P121" s="131">
        <v>17793</v>
      </c>
      <c r="Q121" s="133"/>
      <c r="R121" s="135"/>
    </row>
    <row r="122" spans="1:18" ht="37.5" customHeight="1" x14ac:dyDescent="0.15">
      <c r="A122" s="556"/>
      <c r="B122" s="556"/>
      <c r="C122" s="556"/>
      <c r="D122" s="556"/>
      <c r="E122" s="556"/>
      <c r="F122" s="556"/>
      <c r="G122" s="556"/>
      <c r="H122" s="556"/>
      <c r="I122" s="556"/>
      <c r="J122" s="556"/>
      <c r="K122" s="556"/>
      <c r="L122" s="556"/>
      <c r="M122" s="556"/>
      <c r="N122" s="556"/>
      <c r="O122" s="556"/>
      <c r="P122" s="556"/>
      <c r="Q122" s="556"/>
      <c r="R122" s="556"/>
    </row>
    <row r="123" spans="1:18" ht="40.5" customHeight="1" thickBot="1" x14ac:dyDescent="0.2">
      <c r="A123" s="505" t="s">
        <v>335</v>
      </c>
      <c r="B123" s="505"/>
      <c r="C123" s="505"/>
      <c r="D123" s="558"/>
      <c r="E123" s="558"/>
      <c r="F123" s="558"/>
      <c r="G123" s="558"/>
      <c r="H123" s="558"/>
      <c r="I123" s="558"/>
      <c r="J123" s="558"/>
      <c r="K123" s="558"/>
      <c r="L123" s="558"/>
      <c r="M123" s="558"/>
      <c r="N123" s="558"/>
      <c r="O123" s="558"/>
      <c r="P123" s="558"/>
      <c r="Q123" s="558"/>
      <c r="R123" s="75" t="s">
        <v>77</v>
      </c>
    </row>
    <row r="124" spans="1:18" ht="40.5" customHeight="1" x14ac:dyDescent="0.15">
      <c r="A124" s="40"/>
      <c r="B124" s="41"/>
      <c r="C124" s="42" t="s">
        <v>50</v>
      </c>
      <c r="D124" s="570" t="s">
        <v>82</v>
      </c>
      <c r="E124" s="567" t="s">
        <v>53</v>
      </c>
      <c r="F124" s="492" t="s">
        <v>103</v>
      </c>
      <c r="G124" s="492"/>
      <c r="H124" s="492"/>
      <c r="I124" s="492"/>
      <c r="J124" s="492"/>
      <c r="K124" s="492"/>
      <c r="L124" s="492"/>
      <c r="M124" s="492"/>
      <c r="N124" s="492"/>
      <c r="O124" s="492"/>
      <c r="P124" s="492"/>
      <c r="Q124" s="492"/>
      <c r="R124" s="493"/>
    </row>
    <row r="125" spans="1:18" ht="40.5" customHeight="1" x14ac:dyDescent="0.15">
      <c r="A125" s="43"/>
      <c r="B125" s="13"/>
      <c r="C125" s="13"/>
      <c r="D125" s="571"/>
      <c r="E125" s="568"/>
      <c r="F125" s="503" t="s">
        <v>0</v>
      </c>
      <c r="G125" s="481"/>
      <c r="H125" s="502" t="s">
        <v>1</v>
      </c>
      <c r="I125" s="503"/>
      <c r="J125" s="503"/>
      <c r="K125" s="481"/>
      <c r="L125" s="77"/>
      <c r="M125" s="510" t="s">
        <v>164</v>
      </c>
      <c r="N125" s="485" t="s">
        <v>170</v>
      </c>
      <c r="O125" s="485" t="s">
        <v>148</v>
      </c>
      <c r="P125" s="485" t="s">
        <v>150</v>
      </c>
      <c r="Q125" s="8"/>
      <c r="R125" s="44"/>
    </row>
    <row r="126" spans="1:18" ht="40.5" customHeight="1" thickBot="1" x14ac:dyDescent="0.2">
      <c r="A126" s="34" t="s">
        <v>56</v>
      </c>
      <c r="B126" s="45"/>
      <c r="C126" s="45"/>
      <c r="D126" s="572"/>
      <c r="E126" s="569"/>
      <c r="F126" s="48" t="s">
        <v>2</v>
      </c>
      <c r="G126" s="46" t="s">
        <v>3</v>
      </c>
      <c r="H126" s="46" t="s">
        <v>2</v>
      </c>
      <c r="I126" s="152" t="s">
        <v>164</v>
      </c>
      <c r="J126" s="46" t="s">
        <v>3</v>
      </c>
      <c r="K126" s="152" t="s">
        <v>164</v>
      </c>
      <c r="L126" s="64" t="s">
        <v>4</v>
      </c>
      <c r="M126" s="533"/>
      <c r="N126" s="486"/>
      <c r="O126" s="486"/>
      <c r="P126" s="486"/>
      <c r="Q126" s="11" t="s">
        <v>5</v>
      </c>
      <c r="R126" s="47" t="s">
        <v>6</v>
      </c>
    </row>
    <row r="127" spans="1:18" ht="40.5" customHeight="1" x14ac:dyDescent="0.15">
      <c r="A127" s="477" t="s">
        <v>283</v>
      </c>
      <c r="B127" s="478"/>
      <c r="C127" s="478"/>
      <c r="D127" s="217">
        <f xml:space="preserve"> D27</f>
        <v>495</v>
      </c>
      <c r="E127" s="176">
        <f xml:space="preserve"> E27</f>
        <v>635</v>
      </c>
      <c r="F127" s="109">
        <f t="shared" ref="F127:R127" si="28">F27</f>
        <v>11558</v>
      </c>
      <c r="G127" s="110">
        <f t="shared" si="28"/>
        <v>1878</v>
      </c>
      <c r="H127" s="110">
        <f t="shared" si="28"/>
        <v>45598</v>
      </c>
      <c r="I127" s="110">
        <f t="shared" si="28"/>
        <v>408</v>
      </c>
      <c r="J127" s="110">
        <f t="shared" si="28"/>
        <v>10552</v>
      </c>
      <c r="K127" s="110">
        <f t="shared" si="28"/>
        <v>238</v>
      </c>
      <c r="L127" s="110">
        <f t="shared" si="28"/>
        <v>69586</v>
      </c>
      <c r="M127" s="110">
        <f t="shared" si="28"/>
        <v>646</v>
      </c>
      <c r="N127" s="110">
        <f t="shared" si="28"/>
        <v>61775</v>
      </c>
      <c r="O127" s="110">
        <f t="shared" si="28"/>
        <v>1251</v>
      </c>
      <c r="P127" s="110">
        <f t="shared" si="28"/>
        <v>17397</v>
      </c>
      <c r="Q127" s="110">
        <f t="shared" si="28"/>
        <v>74677</v>
      </c>
      <c r="R127" s="111">
        <f t="shared" si="28"/>
        <v>93.182639902513486</v>
      </c>
    </row>
    <row r="128" spans="1:18" ht="40.5" customHeight="1" x14ac:dyDescent="0.15">
      <c r="A128" s="474" t="s">
        <v>114</v>
      </c>
      <c r="B128" s="476"/>
      <c r="C128" s="476"/>
      <c r="D128" s="142"/>
      <c r="E128" s="155"/>
      <c r="F128" s="109">
        <f t="shared" ref="F128:K131" si="29">F28</f>
        <v>16.609662863219611</v>
      </c>
      <c r="G128" s="110">
        <f t="shared" si="29"/>
        <v>2.6988187279050382</v>
      </c>
      <c r="H128" s="110">
        <f t="shared" si="29"/>
        <v>65.527548644842355</v>
      </c>
      <c r="I128" s="110">
        <f t="shared" si="29"/>
        <v>0.5863248354554077</v>
      </c>
      <c r="J128" s="110">
        <f t="shared" si="29"/>
        <v>15.163969764032995</v>
      </c>
      <c r="K128" s="110">
        <f t="shared" si="29"/>
        <v>0.34202282068232115</v>
      </c>
      <c r="L128" s="110"/>
      <c r="M128" s="110"/>
      <c r="N128" s="110"/>
      <c r="O128" s="110"/>
      <c r="P128" s="110"/>
      <c r="Q128" s="110"/>
      <c r="R128" s="111"/>
    </row>
    <row r="129" spans="1:18" ht="40.5" customHeight="1" x14ac:dyDescent="0.15">
      <c r="A129" s="471" t="s">
        <v>69</v>
      </c>
      <c r="B129" s="470"/>
      <c r="C129" s="470"/>
      <c r="D129" s="142"/>
      <c r="E129" s="155"/>
      <c r="F129" s="109">
        <f t="shared" si="29"/>
        <v>525.36363636363637</v>
      </c>
      <c r="G129" s="110">
        <f t="shared" si="29"/>
        <v>85.36363636363636</v>
      </c>
      <c r="H129" s="110">
        <f t="shared" si="29"/>
        <v>2072.6363636363635</v>
      </c>
      <c r="I129" s="110">
        <f t="shared" si="29"/>
        <v>18.545454545454547</v>
      </c>
      <c r="J129" s="110">
        <f t="shared" si="29"/>
        <v>479.63636363636363</v>
      </c>
      <c r="K129" s="110">
        <f t="shared" si="29"/>
        <v>10.818181818181818</v>
      </c>
      <c r="L129" s="110">
        <f t="shared" ref="L129:P131" si="30">L29</f>
        <v>3163</v>
      </c>
      <c r="M129" s="110">
        <f t="shared" si="30"/>
        <v>29.363636363636363</v>
      </c>
      <c r="N129" s="110">
        <f t="shared" si="30"/>
        <v>2807.9545454545455</v>
      </c>
      <c r="O129" s="110">
        <f t="shared" si="30"/>
        <v>56.863636363636367</v>
      </c>
      <c r="P129" s="110">
        <f t="shared" si="30"/>
        <v>790.77272727272725</v>
      </c>
      <c r="Q129" s="110"/>
      <c r="R129" s="111"/>
    </row>
    <row r="130" spans="1:18" ht="40.5" customHeight="1" x14ac:dyDescent="0.15">
      <c r="A130" s="471" t="s">
        <v>70</v>
      </c>
      <c r="B130" s="470"/>
      <c r="C130" s="470"/>
      <c r="D130" s="142"/>
      <c r="E130" s="155"/>
      <c r="F130" s="109">
        <f t="shared" si="29"/>
        <v>420.29090909090911</v>
      </c>
      <c r="G130" s="110">
        <f t="shared" si="29"/>
        <v>68.290909090909096</v>
      </c>
      <c r="H130" s="110">
        <f t="shared" si="29"/>
        <v>1658.1090909090908</v>
      </c>
      <c r="I130" s="110">
        <f t="shared" si="29"/>
        <v>14.836363636363636</v>
      </c>
      <c r="J130" s="110">
        <f t="shared" si="29"/>
        <v>383.70909090909095</v>
      </c>
      <c r="K130" s="110">
        <f t="shared" si="29"/>
        <v>8.6545454545454543</v>
      </c>
      <c r="L130" s="110">
        <f t="shared" si="30"/>
        <v>2530.4</v>
      </c>
      <c r="M130" s="110">
        <f t="shared" si="30"/>
        <v>23.490909090909092</v>
      </c>
      <c r="N130" s="110">
        <f t="shared" si="30"/>
        <v>2246.363636363636</v>
      </c>
      <c r="O130" s="110">
        <f t="shared" si="30"/>
        <v>45.490909090909092</v>
      </c>
      <c r="P130" s="110">
        <f t="shared" si="30"/>
        <v>632.61818181818182</v>
      </c>
      <c r="Q130" s="110"/>
      <c r="R130" s="111"/>
    </row>
    <row r="131" spans="1:18" ht="40.5" customHeight="1" thickBot="1" x14ac:dyDescent="0.2">
      <c r="A131" s="460" t="s">
        <v>187</v>
      </c>
      <c r="B131" s="461"/>
      <c r="C131" s="462"/>
      <c r="D131" s="257">
        <f>D31</f>
        <v>495</v>
      </c>
      <c r="E131" s="231">
        <f>E31</f>
        <v>644</v>
      </c>
      <c r="F131" s="256">
        <f t="shared" si="29"/>
        <v>12560</v>
      </c>
      <c r="G131" s="113">
        <f t="shared" si="29"/>
        <v>1995</v>
      </c>
      <c r="H131" s="113">
        <f t="shared" si="29"/>
        <v>49196</v>
      </c>
      <c r="I131" s="114">
        <f t="shared" si="29"/>
        <v>386</v>
      </c>
      <c r="J131" s="113">
        <f t="shared" si="29"/>
        <v>10926</v>
      </c>
      <c r="K131" s="114">
        <f t="shared" si="29"/>
        <v>109</v>
      </c>
      <c r="L131" s="113">
        <f t="shared" si="30"/>
        <v>74677</v>
      </c>
      <c r="M131" s="114">
        <f t="shared" si="30"/>
        <v>495</v>
      </c>
      <c r="N131" s="114">
        <f t="shared" si="30"/>
        <v>66180</v>
      </c>
      <c r="O131" s="113">
        <f t="shared" si="30"/>
        <v>1193</v>
      </c>
      <c r="P131" s="113">
        <f t="shared" si="30"/>
        <v>18118</v>
      </c>
      <c r="Q131" s="113"/>
      <c r="R131" s="115"/>
    </row>
    <row r="132" spans="1:18" ht="40.5" customHeight="1" x14ac:dyDescent="0.15">
      <c r="A132" s="472" t="s">
        <v>203</v>
      </c>
      <c r="B132" s="473"/>
      <c r="C132" s="473"/>
      <c r="D132" s="142">
        <f xml:space="preserve"> D57</f>
        <v>333</v>
      </c>
      <c r="E132" s="155">
        <f xml:space="preserve"> E57</f>
        <v>442</v>
      </c>
      <c r="F132" s="109">
        <f t="shared" ref="F132:R132" si="31">F57</f>
        <v>13260</v>
      </c>
      <c r="G132" s="110">
        <f t="shared" si="31"/>
        <v>2383</v>
      </c>
      <c r="H132" s="110">
        <f t="shared" si="31"/>
        <v>34641</v>
      </c>
      <c r="I132" s="110">
        <f t="shared" si="31"/>
        <v>637</v>
      </c>
      <c r="J132" s="110">
        <f t="shared" si="31"/>
        <v>6739</v>
      </c>
      <c r="K132" s="110">
        <f t="shared" si="31"/>
        <v>243</v>
      </c>
      <c r="L132" s="110">
        <f t="shared" si="31"/>
        <v>57023</v>
      </c>
      <c r="M132" s="110">
        <f t="shared" si="31"/>
        <v>880</v>
      </c>
      <c r="N132" s="110">
        <f t="shared" si="31"/>
        <v>46531</v>
      </c>
      <c r="O132" s="110">
        <f t="shared" si="31"/>
        <v>679</v>
      </c>
      <c r="P132" s="110">
        <f t="shared" si="31"/>
        <v>14939</v>
      </c>
      <c r="Q132" s="110">
        <f t="shared" si="31"/>
        <v>60365</v>
      </c>
      <c r="R132" s="111">
        <f t="shared" si="31"/>
        <v>94.463679284353518</v>
      </c>
    </row>
    <row r="133" spans="1:18" ht="40.5" customHeight="1" x14ac:dyDescent="0.15">
      <c r="A133" s="474" t="s">
        <v>112</v>
      </c>
      <c r="B133" s="476"/>
      <c r="C133" s="476"/>
      <c r="D133" s="142"/>
      <c r="E133" s="155"/>
      <c r="F133" s="109">
        <f t="shared" ref="F133:K136" si="32">F58</f>
        <v>23.253774792627535</v>
      </c>
      <c r="G133" s="110">
        <f t="shared" si="32"/>
        <v>4.179015484979745</v>
      </c>
      <c r="H133" s="110">
        <f t="shared" si="32"/>
        <v>60.749171386984202</v>
      </c>
      <c r="I133" s="110">
        <f t="shared" si="32"/>
        <v>1.1170931027830875</v>
      </c>
      <c r="J133" s="110">
        <f t="shared" si="32"/>
        <v>11.818038335408518</v>
      </c>
      <c r="K133" s="110">
        <f t="shared" si="32"/>
        <v>0.42614383669747297</v>
      </c>
      <c r="L133" s="110"/>
      <c r="M133" s="110"/>
      <c r="N133" s="110"/>
      <c r="O133" s="110"/>
      <c r="P133" s="110"/>
      <c r="Q133" s="110"/>
      <c r="R133" s="111"/>
    </row>
    <row r="134" spans="1:18" ht="40.5" customHeight="1" x14ac:dyDescent="0.15">
      <c r="A134" s="471" t="s">
        <v>69</v>
      </c>
      <c r="B134" s="470"/>
      <c r="C134" s="470"/>
      <c r="D134" s="142"/>
      <c r="E134" s="155"/>
      <c r="F134" s="109">
        <f t="shared" si="32"/>
        <v>884</v>
      </c>
      <c r="G134" s="110">
        <f t="shared" si="32"/>
        <v>158.86666666666667</v>
      </c>
      <c r="H134" s="110">
        <f t="shared" si="32"/>
        <v>2309.4</v>
      </c>
      <c r="I134" s="110">
        <f t="shared" si="32"/>
        <v>42.466666666666669</v>
      </c>
      <c r="J134" s="110">
        <f t="shared" si="32"/>
        <v>449.26666666666665</v>
      </c>
      <c r="K134" s="110">
        <f t="shared" si="32"/>
        <v>16.2</v>
      </c>
      <c r="L134" s="110">
        <f t="shared" ref="L134:P136" si="33">L59</f>
        <v>3801.5333333333333</v>
      </c>
      <c r="M134" s="110">
        <f t="shared" si="33"/>
        <v>58.666666666666664</v>
      </c>
      <c r="N134" s="110">
        <f t="shared" si="33"/>
        <v>3102.0666666666666</v>
      </c>
      <c r="O134" s="110">
        <f t="shared" si="33"/>
        <v>45.266666666666666</v>
      </c>
      <c r="P134" s="110">
        <f t="shared" si="33"/>
        <v>995.93333333333328</v>
      </c>
      <c r="Q134" s="110"/>
      <c r="R134" s="111"/>
    </row>
    <row r="135" spans="1:18" ht="40.5" customHeight="1" x14ac:dyDescent="0.15">
      <c r="A135" s="471" t="s">
        <v>70</v>
      </c>
      <c r="B135" s="470"/>
      <c r="C135" s="470"/>
      <c r="D135" s="142"/>
      <c r="E135" s="155"/>
      <c r="F135" s="109">
        <f t="shared" si="32"/>
        <v>716.75675675675677</v>
      </c>
      <c r="G135" s="110">
        <f t="shared" si="32"/>
        <v>128.81081081081081</v>
      </c>
      <c r="H135" s="110">
        <f t="shared" si="32"/>
        <v>1872.4864864864867</v>
      </c>
      <c r="I135" s="110">
        <f t="shared" si="32"/>
        <v>34.432432432432435</v>
      </c>
      <c r="J135" s="110">
        <f t="shared" si="32"/>
        <v>364.27027027027032</v>
      </c>
      <c r="K135" s="110">
        <f t="shared" si="32"/>
        <v>13.135135135135135</v>
      </c>
      <c r="L135" s="110">
        <f t="shared" si="33"/>
        <v>3082.3243243243242</v>
      </c>
      <c r="M135" s="110">
        <f t="shared" si="33"/>
        <v>47.567567567567565</v>
      </c>
      <c r="N135" s="110">
        <f t="shared" si="33"/>
        <v>2515.1891891891892</v>
      </c>
      <c r="O135" s="110">
        <f t="shared" si="33"/>
        <v>36.702702702702702</v>
      </c>
      <c r="P135" s="110">
        <f t="shared" si="33"/>
        <v>807.51351351351354</v>
      </c>
      <c r="Q135" s="110"/>
      <c r="R135" s="111"/>
    </row>
    <row r="136" spans="1:18" ht="40.5" customHeight="1" thickBot="1" x14ac:dyDescent="0.2">
      <c r="A136" s="460" t="s">
        <v>187</v>
      </c>
      <c r="B136" s="461"/>
      <c r="C136" s="462"/>
      <c r="D136" s="257">
        <f>D61</f>
        <v>333</v>
      </c>
      <c r="E136" s="231">
        <f>E61</f>
        <v>441</v>
      </c>
      <c r="F136" s="256">
        <f t="shared" si="32"/>
        <v>14656</v>
      </c>
      <c r="G136" s="113">
        <f t="shared" si="32"/>
        <v>2666</v>
      </c>
      <c r="H136" s="113">
        <f t="shared" si="32"/>
        <v>36145</v>
      </c>
      <c r="I136" s="114">
        <f t="shared" si="32"/>
        <v>287</v>
      </c>
      <c r="J136" s="113">
        <f t="shared" si="32"/>
        <v>6898</v>
      </c>
      <c r="K136" s="114">
        <f t="shared" si="32"/>
        <v>96</v>
      </c>
      <c r="L136" s="113">
        <f t="shared" si="33"/>
        <v>60365</v>
      </c>
      <c r="M136" s="114">
        <f t="shared" si="33"/>
        <v>383</v>
      </c>
      <c r="N136" s="114">
        <f t="shared" si="33"/>
        <v>47340</v>
      </c>
      <c r="O136" s="113">
        <f t="shared" si="33"/>
        <v>686</v>
      </c>
      <c r="P136" s="113">
        <f t="shared" si="33"/>
        <v>15762</v>
      </c>
      <c r="Q136" s="113"/>
      <c r="R136" s="115"/>
    </row>
    <row r="137" spans="1:18" ht="40.5" customHeight="1" x14ac:dyDescent="0.15">
      <c r="A137" s="472" t="s">
        <v>276</v>
      </c>
      <c r="B137" s="473"/>
      <c r="C137" s="473"/>
      <c r="D137" s="142">
        <f xml:space="preserve"> D86</f>
        <v>306</v>
      </c>
      <c r="E137" s="155">
        <f xml:space="preserve"> E86</f>
        <v>436</v>
      </c>
      <c r="F137" s="109">
        <f t="shared" ref="F137:R137" si="34">F86</f>
        <v>11515</v>
      </c>
      <c r="G137" s="110">
        <f t="shared" si="34"/>
        <v>1596</v>
      </c>
      <c r="H137" s="110">
        <f t="shared" si="34"/>
        <v>33433</v>
      </c>
      <c r="I137" s="110">
        <f t="shared" si="34"/>
        <v>298</v>
      </c>
      <c r="J137" s="110">
        <f t="shared" si="34"/>
        <v>5628</v>
      </c>
      <c r="K137" s="110">
        <f t="shared" si="34"/>
        <v>161</v>
      </c>
      <c r="L137" s="110">
        <f t="shared" si="34"/>
        <v>52172</v>
      </c>
      <c r="M137" s="110">
        <f t="shared" si="34"/>
        <v>459</v>
      </c>
      <c r="N137" s="110">
        <f t="shared" si="34"/>
        <v>38753</v>
      </c>
      <c r="O137" s="110">
        <f t="shared" si="34"/>
        <v>785</v>
      </c>
      <c r="P137" s="110">
        <f t="shared" si="34"/>
        <v>12917</v>
      </c>
      <c r="Q137" s="110">
        <f t="shared" si="34"/>
        <v>56943</v>
      </c>
      <c r="R137" s="111">
        <f t="shared" si="34"/>
        <v>91.621446007410924</v>
      </c>
    </row>
    <row r="138" spans="1:18" ht="40.5" customHeight="1" x14ac:dyDescent="0.15">
      <c r="A138" s="474" t="s">
        <v>68</v>
      </c>
      <c r="B138" s="476"/>
      <c r="C138" s="476"/>
      <c r="D138" s="142"/>
      <c r="E138" s="155"/>
      <c r="F138" s="109">
        <f t="shared" ref="F138:K141" si="35">F87</f>
        <v>22.071225944951316</v>
      </c>
      <c r="G138" s="110">
        <f t="shared" si="35"/>
        <v>3.0591121674461395</v>
      </c>
      <c r="H138" s="110">
        <f t="shared" si="35"/>
        <v>64.082266349766158</v>
      </c>
      <c r="I138" s="110">
        <f t="shared" si="35"/>
        <v>0.57118761021237452</v>
      </c>
      <c r="J138" s="110">
        <f t="shared" si="35"/>
        <v>10.787395537836387</v>
      </c>
      <c r="K138" s="110">
        <f t="shared" si="35"/>
        <v>0.30859464847044393</v>
      </c>
      <c r="L138" s="110"/>
      <c r="M138" s="110"/>
      <c r="N138" s="110"/>
      <c r="O138" s="110"/>
      <c r="P138" s="110"/>
      <c r="Q138" s="110"/>
      <c r="R138" s="111"/>
    </row>
    <row r="139" spans="1:18" ht="40.5" customHeight="1" x14ac:dyDescent="0.15">
      <c r="A139" s="471" t="s">
        <v>69</v>
      </c>
      <c r="B139" s="470"/>
      <c r="C139" s="470"/>
      <c r="D139" s="142"/>
      <c r="E139" s="155"/>
      <c r="F139" s="109">
        <f t="shared" si="35"/>
        <v>767.66666666666663</v>
      </c>
      <c r="G139" s="110">
        <f t="shared" si="35"/>
        <v>106.4</v>
      </c>
      <c r="H139" s="110">
        <f t="shared" si="35"/>
        <v>2228.8666666666668</v>
      </c>
      <c r="I139" s="110">
        <f t="shared" si="35"/>
        <v>19.866666666666667</v>
      </c>
      <c r="J139" s="110">
        <f t="shared" si="35"/>
        <v>375.2</v>
      </c>
      <c r="K139" s="110">
        <f t="shared" si="35"/>
        <v>10.733333333333333</v>
      </c>
      <c r="L139" s="110">
        <f t="shared" ref="L139:P141" si="36">L88</f>
        <v>3478.1333333333332</v>
      </c>
      <c r="M139" s="110">
        <f t="shared" si="36"/>
        <v>30.6</v>
      </c>
      <c r="N139" s="110">
        <f t="shared" si="36"/>
        <v>2583.5333333333333</v>
      </c>
      <c r="O139" s="110">
        <f t="shared" si="36"/>
        <v>52.333333333333336</v>
      </c>
      <c r="P139" s="110">
        <f t="shared" si="36"/>
        <v>861.13333333333333</v>
      </c>
      <c r="Q139" s="110"/>
      <c r="R139" s="111"/>
    </row>
    <row r="140" spans="1:18" ht="40.5" customHeight="1" x14ac:dyDescent="0.15">
      <c r="A140" s="471" t="s">
        <v>70</v>
      </c>
      <c r="B140" s="470"/>
      <c r="C140" s="470"/>
      <c r="D140" s="142"/>
      <c r="E140" s="155"/>
      <c r="F140" s="109">
        <f t="shared" si="35"/>
        <v>677.35294117647061</v>
      </c>
      <c r="G140" s="110">
        <f t="shared" si="35"/>
        <v>93.882352941176478</v>
      </c>
      <c r="H140" s="110">
        <f t="shared" si="35"/>
        <v>1966.6470588235293</v>
      </c>
      <c r="I140" s="110">
        <f t="shared" si="35"/>
        <v>17.52941176470588</v>
      </c>
      <c r="J140" s="110">
        <f t="shared" si="35"/>
        <v>331.05882352941171</v>
      </c>
      <c r="K140" s="110">
        <f t="shared" si="35"/>
        <v>9.4705882352941178</v>
      </c>
      <c r="L140" s="110">
        <f t="shared" si="36"/>
        <v>3068.9411764705883</v>
      </c>
      <c r="M140" s="110">
        <f t="shared" si="36"/>
        <v>27</v>
      </c>
      <c r="N140" s="110">
        <f t="shared" si="36"/>
        <v>2279.5882352941176</v>
      </c>
      <c r="O140" s="110">
        <f t="shared" si="36"/>
        <v>46.176470588235297</v>
      </c>
      <c r="P140" s="110">
        <f t="shared" si="36"/>
        <v>759.82352941176475</v>
      </c>
      <c r="Q140" s="110"/>
      <c r="R140" s="111"/>
    </row>
    <row r="141" spans="1:18" ht="40.5" customHeight="1" thickBot="1" x14ac:dyDescent="0.2">
      <c r="A141" s="460" t="s">
        <v>187</v>
      </c>
      <c r="B141" s="461"/>
      <c r="C141" s="462"/>
      <c r="D141" s="257">
        <f>D90</f>
        <v>306</v>
      </c>
      <c r="E141" s="231">
        <f>E90</f>
        <v>438</v>
      </c>
      <c r="F141" s="256">
        <f t="shared" si="35"/>
        <v>12728</v>
      </c>
      <c r="G141" s="113">
        <f t="shared" si="35"/>
        <v>1606</v>
      </c>
      <c r="H141" s="113">
        <f t="shared" si="35"/>
        <v>36617</v>
      </c>
      <c r="I141" s="114">
        <f t="shared" si="35"/>
        <v>156</v>
      </c>
      <c r="J141" s="113">
        <f t="shared" si="35"/>
        <v>5992</v>
      </c>
      <c r="K141" s="114">
        <f t="shared" si="35"/>
        <v>84</v>
      </c>
      <c r="L141" s="113">
        <f t="shared" si="36"/>
        <v>56943</v>
      </c>
      <c r="M141" s="114">
        <f t="shared" si="36"/>
        <v>240</v>
      </c>
      <c r="N141" s="114">
        <f t="shared" si="36"/>
        <v>40011</v>
      </c>
      <c r="O141" s="113">
        <f t="shared" si="36"/>
        <v>905</v>
      </c>
      <c r="P141" s="113">
        <f t="shared" si="36"/>
        <v>13325</v>
      </c>
      <c r="Q141" s="113"/>
      <c r="R141" s="115"/>
    </row>
    <row r="142" spans="1:18" ht="40.5" customHeight="1" x14ac:dyDescent="0.15">
      <c r="A142" s="472" t="s">
        <v>360</v>
      </c>
      <c r="B142" s="473"/>
      <c r="C142" s="473"/>
      <c r="D142" s="142">
        <f xml:space="preserve"> D117</f>
        <v>378</v>
      </c>
      <c r="E142" s="155">
        <f xml:space="preserve"> E117</f>
        <v>501</v>
      </c>
      <c r="F142" s="109">
        <f t="shared" ref="F142:R142" si="37">F117</f>
        <v>21462</v>
      </c>
      <c r="G142" s="110">
        <f t="shared" si="37"/>
        <v>2063</v>
      </c>
      <c r="H142" s="110">
        <f t="shared" si="37"/>
        <v>37288</v>
      </c>
      <c r="I142" s="110">
        <f t="shared" si="37"/>
        <v>52</v>
      </c>
      <c r="J142" s="110">
        <f t="shared" si="37"/>
        <v>5174</v>
      </c>
      <c r="K142" s="110">
        <f t="shared" si="37"/>
        <v>32</v>
      </c>
      <c r="L142" s="110">
        <f t="shared" si="37"/>
        <v>65987</v>
      </c>
      <c r="M142" s="110">
        <f t="shared" si="37"/>
        <v>84</v>
      </c>
      <c r="N142" s="110">
        <f t="shared" si="37"/>
        <v>46080</v>
      </c>
      <c r="O142" s="110">
        <f t="shared" si="37"/>
        <v>499</v>
      </c>
      <c r="P142" s="110">
        <f t="shared" si="37"/>
        <v>18926</v>
      </c>
      <c r="Q142" s="110">
        <f t="shared" si="37"/>
        <v>67002</v>
      </c>
      <c r="R142" s="111">
        <f t="shared" si="37"/>
        <v>98.485119847168747</v>
      </c>
    </row>
    <row r="143" spans="1:18" ht="40.5" customHeight="1" x14ac:dyDescent="0.15">
      <c r="A143" s="474" t="s">
        <v>68</v>
      </c>
      <c r="B143" s="475"/>
      <c r="C143" s="475"/>
      <c r="D143" s="142"/>
      <c r="E143" s="155"/>
      <c r="F143" s="109">
        <f t="shared" ref="F143:K146" si="38">F118</f>
        <v>32.524588176459005</v>
      </c>
      <c r="G143" s="110">
        <f t="shared" si="38"/>
        <v>3.1263733765741737</v>
      </c>
      <c r="H143" s="110">
        <f t="shared" si="38"/>
        <v>56.508100080318847</v>
      </c>
      <c r="I143" s="110">
        <f t="shared" si="38"/>
        <v>7.8803400669828896E-2</v>
      </c>
      <c r="J143" s="110">
        <f t="shared" si="38"/>
        <v>7.8409383666479755</v>
      </c>
      <c r="K143" s="110">
        <f t="shared" si="38"/>
        <v>4.8494400412202404E-2</v>
      </c>
      <c r="L143" s="110"/>
      <c r="M143" s="110"/>
      <c r="N143" s="110"/>
      <c r="O143" s="110"/>
      <c r="P143" s="110"/>
      <c r="Q143" s="110"/>
      <c r="R143" s="111"/>
    </row>
    <row r="144" spans="1:18" ht="40.5" customHeight="1" x14ac:dyDescent="0.15">
      <c r="A144" s="469" t="s">
        <v>69</v>
      </c>
      <c r="B144" s="470"/>
      <c r="C144" s="470"/>
      <c r="D144" s="96"/>
      <c r="E144" s="27"/>
      <c r="F144" s="109">
        <f t="shared" si="38"/>
        <v>1262.4705882352941</v>
      </c>
      <c r="G144" s="110">
        <f t="shared" si="38"/>
        <v>121.35294117647059</v>
      </c>
      <c r="H144" s="110">
        <f t="shared" si="38"/>
        <v>2193.4117647058824</v>
      </c>
      <c r="I144" s="110">
        <f t="shared" si="38"/>
        <v>3.0588235294117645</v>
      </c>
      <c r="J144" s="110">
        <f t="shared" si="38"/>
        <v>304.35294117647061</v>
      </c>
      <c r="K144" s="110">
        <f t="shared" si="38"/>
        <v>1.8823529411764706</v>
      </c>
      <c r="L144" s="110">
        <f t="shared" ref="L144:P146" si="39">L119</f>
        <v>3881.5882352941176</v>
      </c>
      <c r="M144" s="110">
        <f t="shared" si="39"/>
        <v>4.9411764705882355</v>
      </c>
      <c r="N144" s="110">
        <f t="shared" si="39"/>
        <v>2710.5882352941176</v>
      </c>
      <c r="O144" s="110">
        <f t="shared" si="39"/>
        <v>29.352941176470587</v>
      </c>
      <c r="P144" s="110">
        <f t="shared" si="39"/>
        <v>1113.2941176470588</v>
      </c>
      <c r="Q144" s="110"/>
      <c r="R144" s="111"/>
    </row>
    <row r="145" spans="1:18" ht="40.5" customHeight="1" x14ac:dyDescent="0.15">
      <c r="A145" s="471" t="s">
        <v>70</v>
      </c>
      <c r="B145" s="470"/>
      <c r="C145" s="470"/>
      <c r="D145" s="96"/>
      <c r="E145" s="27"/>
      <c r="F145" s="109">
        <f t="shared" si="38"/>
        <v>1022</v>
      </c>
      <c r="G145" s="110">
        <f t="shared" si="38"/>
        <v>98.238095238095227</v>
      </c>
      <c r="H145" s="110">
        <f t="shared" si="38"/>
        <v>1775.6190476190477</v>
      </c>
      <c r="I145" s="110">
        <f t="shared" si="38"/>
        <v>2.4761904761904763</v>
      </c>
      <c r="J145" s="110">
        <f t="shared" si="38"/>
        <v>246.38095238095238</v>
      </c>
      <c r="K145" s="110">
        <f t="shared" si="38"/>
        <v>1.5238095238095237</v>
      </c>
      <c r="L145" s="110">
        <f t="shared" si="39"/>
        <v>3142.238095238095</v>
      </c>
      <c r="M145" s="110">
        <f t="shared" si="39"/>
        <v>4</v>
      </c>
      <c r="N145" s="110">
        <f t="shared" si="39"/>
        <v>2194.2857142857142</v>
      </c>
      <c r="O145" s="110">
        <f t="shared" si="39"/>
        <v>23.761904761904759</v>
      </c>
      <c r="P145" s="110">
        <f t="shared" si="39"/>
        <v>901.2380952380953</v>
      </c>
      <c r="Q145" s="110"/>
      <c r="R145" s="111"/>
    </row>
    <row r="146" spans="1:18" ht="40.5" customHeight="1" thickBot="1" x14ac:dyDescent="0.2">
      <c r="A146" s="460" t="s">
        <v>187</v>
      </c>
      <c r="B146" s="461"/>
      <c r="C146" s="462"/>
      <c r="D146" s="257">
        <f>D121</f>
        <v>378</v>
      </c>
      <c r="E146" s="231">
        <f>E121</f>
        <v>502</v>
      </c>
      <c r="F146" s="256">
        <f t="shared" si="38"/>
        <v>22305</v>
      </c>
      <c r="G146" s="113">
        <f t="shared" si="38"/>
        <v>2027</v>
      </c>
      <c r="H146" s="113">
        <f t="shared" si="38"/>
        <v>37752</v>
      </c>
      <c r="I146" s="114">
        <f t="shared" si="38"/>
        <v>36</v>
      </c>
      <c r="J146" s="113">
        <f t="shared" si="38"/>
        <v>4918</v>
      </c>
      <c r="K146" s="114">
        <f t="shared" si="38"/>
        <v>22</v>
      </c>
      <c r="L146" s="113">
        <f t="shared" si="39"/>
        <v>67002</v>
      </c>
      <c r="M146" s="114">
        <f t="shared" si="39"/>
        <v>58</v>
      </c>
      <c r="N146" s="114">
        <f t="shared" si="39"/>
        <v>45835</v>
      </c>
      <c r="O146" s="113">
        <f t="shared" si="39"/>
        <v>454</v>
      </c>
      <c r="P146" s="113">
        <f t="shared" si="39"/>
        <v>17793</v>
      </c>
      <c r="Q146" s="113"/>
      <c r="R146" s="115"/>
    </row>
    <row r="147" spans="1:18" ht="40.5" customHeight="1" x14ac:dyDescent="0.15">
      <c r="A147" s="463" t="s">
        <v>361</v>
      </c>
      <c r="B147" s="464"/>
      <c r="C147" s="464"/>
      <c r="D147" s="145">
        <f>D127+D132+D137+D142</f>
        <v>1512</v>
      </c>
      <c r="E147" s="157">
        <f>E127+E132+E137+E142</f>
        <v>2014</v>
      </c>
      <c r="F147" s="116">
        <f t="shared" ref="F147:Q147" si="40">F127+F132+F137+F142</f>
        <v>57795</v>
      </c>
      <c r="G147" s="117">
        <f t="shared" si="40"/>
        <v>7920</v>
      </c>
      <c r="H147" s="117">
        <f t="shared" si="40"/>
        <v>150960</v>
      </c>
      <c r="I147" s="294">
        <f t="shared" si="40"/>
        <v>1395</v>
      </c>
      <c r="J147" s="117">
        <f t="shared" si="40"/>
        <v>28093</v>
      </c>
      <c r="K147" s="117">
        <f t="shared" si="40"/>
        <v>674</v>
      </c>
      <c r="L147" s="117">
        <f t="shared" si="40"/>
        <v>244768</v>
      </c>
      <c r="M147" s="117">
        <f t="shared" si="40"/>
        <v>2069</v>
      </c>
      <c r="N147" s="117">
        <f t="shared" si="40"/>
        <v>193139</v>
      </c>
      <c r="O147" s="117">
        <f>O127+O132+O137+O142</f>
        <v>3214</v>
      </c>
      <c r="P147" s="117">
        <f>P127+P132+P137+P142</f>
        <v>64179</v>
      </c>
      <c r="Q147" s="117">
        <f t="shared" si="40"/>
        <v>258987</v>
      </c>
      <c r="R147" s="118">
        <f>L147/Q147*100</f>
        <v>94.509763038299226</v>
      </c>
    </row>
    <row r="148" spans="1:18" ht="40.5" customHeight="1" x14ac:dyDescent="0.15">
      <c r="A148" s="465" t="s">
        <v>51</v>
      </c>
      <c r="B148" s="466"/>
      <c r="C148" s="466"/>
      <c r="D148" s="97"/>
      <c r="E148" s="98"/>
      <c r="F148" s="116">
        <f t="shared" ref="F148:K148" si="41">F147/$L$147*100</f>
        <v>23.612155183684141</v>
      </c>
      <c r="G148" s="119">
        <f t="shared" si="41"/>
        <v>3.2357170872009413</v>
      </c>
      <c r="H148" s="116">
        <f t="shared" si="41"/>
        <v>61.674728722708849</v>
      </c>
      <c r="I148" s="119">
        <f t="shared" si="41"/>
        <v>0.56992744149562036</v>
      </c>
      <c r="J148" s="116">
        <f t="shared" si="41"/>
        <v>11.477399006406067</v>
      </c>
      <c r="K148" s="119">
        <f t="shared" si="41"/>
        <v>0.27536279252189827</v>
      </c>
      <c r="L148" s="117"/>
      <c r="M148" s="117"/>
      <c r="N148" s="117"/>
      <c r="O148" s="117"/>
      <c r="P148" s="117"/>
      <c r="Q148" s="117"/>
      <c r="R148" s="118"/>
    </row>
    <row r="149" spans="1:18" ht="40.5" customHeight="1" x14ac:dyDescent="0.15">
      <c r="A149" s="467" t="s">
        <v>69</v>
      </c>
      <c r="B149" s="468"/>
      <c r="C149" s="468"/>
      <c r="D149" s="97"/>
      <c r="E149" s="101"/>
      <c r="F149" s="116">
        <f>F147/69</f>
        <v>837.60869565217388</v>
      </c>
      <c r="G149" s="119">
        <f>G147/69</f>
        <v>114.78260869565217</v>
      </c>
      <c r="H149" s="119">
        <f t="shared" ref="H149:P149" si="42">H147/69</f>
        <v>2187.8260869565215</v>
      </c>
      <c r="I149" s="119">
        <f t="shared" si="42"/>
        <v>20.217391304347824</v>
      </c>
      <c r="J149" s="119">
        <f t="shared" si="42"/>
        <v>407.14492753623188</v>
      </c>
      <c r="K149" s="119">
        <f t="shared" si="42"/>
        <v>9.7681159420289863</v>
      </c>
      <c r="L149" s="119">
        <f t="shared" si="42"/>
        <v>3547.3623188405795</v>
      </c>
      <c r="M149" s="119">
        <f t="shared" si="42"/>
        <v>29.985507246376812</v>
      </c>
      <c r="N149" s="119">
        <f t="shared" si="42"/>
        <v>2799.1159420289855</v>
      </c>
      <c r="O149" s="119">
        <f t="shared" si="42"/>
        <v>46.579710144927539</v>
      </c>
      <c r="P149" s="119">
        <f t="shared" si="42"/>
        <v>930.13043478260875</v>
      </c>
      <c r="Q149" s="117"/>
      <c r="R149" s="118"/>
    </row>
    <row r="150" spans="1:18" ht="40.5" customHeight="1" x14ac:dyDescent="0.15">
      <c r="A150" s="467" t="s">
        <v>70</v>
      </c>
      <c r="B150" s="468"/>
      <c r="C150" s="468"/>
      <c r="D150" s="97"/>
      <c r="E150" s="101"/>
      <c r="F150" s="116">
        <f>F147/$D$147*18</f>
        <v>688.03571428571422</v>
      </c>
      <c r="G150" s="117">
        <f>G147/$D$147*18</f>
        <v>94.285714285714292</v>
      </c>
      <c r="H150" s="117">
        <f t="shared" ref="H150:O150" si="43">H147/$D$147*18</f>
        <v>1797.1428571428571</v>
      </c>
      <c r="I150" s="117">
        <f t="shared" si="43"/>
        <v>16.607142857142858</v>
      </c>
      <c r="J150" s="117">
        <f t="shared" si="43"/>
        <v>334.4404761904762</v>
      </c>
      <c r="K150" s="117">
        <f t="shared" si="43"/>
        <v>8.0238095238095237</v>
      </c>
      <c r="L150" s="117">
        <f t="shared" si="43"/>
        <v>2913.9047619047615</v>
      </c>
      <c r="M150" s="117">
        <f t="shared" si="43"/>
        <v>24.630952380952383</v>
      </c>
      <c r="N150" s="117">
        <f t="shared" si="43"/>
        <v>2299.2738095238096</v>
      </c>
      <c r="O150" s="117">
        <f t="shared" si="43"/>
        <v>38.261904761904766</v>
      </c>
      <c r="P150" s="117">
        <f>P147/D147*18</f>
        <v>764.03571428571422</v>
      </c>
      <c r="Q150" s="117"/>
      <c r="R150" s="118"/>
    </row>
    <row r="151" spans="1:18" ht="40.5" customHeight="1" thickBot="1" x14ac:dyDescent="0.2">
      <c r="A151" s="460" t="s">
        <v>187</v>
      </c>
      <c r="B151" s="461"/>
      <c r="C151" s="462"/>
      <c r="D151" s="349">
        <f t="shared" ref="D151:P151" si="44">D146+D141+D136+D131</f>
        <v>1512</v>
      </c>
      <c r="E151" s="350">
        <f t="shared" si="44"/>
        <v>2025</v>
      </c>
      <c r="F151" s="351">
        <f>F146+F141+F136+F131</f>
        <v>62249</v>
      </c>
      <c r="G151" s="342">
        <f t="shared" si="44"/>
        <v>8294</v>
      </c>
      <c r="H151" s="342">
        <f t="shared" si="44"/>
        <v>159710</v>
      </c>
      <c r="I151" s="342">
        <f t="shared" si="44"/>
        <v>865</v>
      </c>
      <c r="J151" s="342">
        <f t="shared" si="44"/>
        <v>28734</v>
      </c>
      <c r="K151" s="342">
        <f t="shared" si="44"/>
        <v>311</v>
      </c>
      <c r="L151" s="342">
        <f>L146+L141+L136+L131</f>
        <v>258987</v>
      </c>
      <c r="M151" s="342">
        <f>M146+M141+M136+M131</f>
        <v>1176</v>
      </c>
      <c r="N151" s="342">
        <f t="shared" si="44"/>
        <v>199366</v>
      </c>
      <c r="O151" s="342">
        <f t="shared" si="44"/>
        <v>3238</v>
      </c>
      <c r="P151" s="342">
        <f t="shared" si="44"/>
        <v>64998</v>
      </c>
      <c r="Q151" s="121"/>
      <c r="R151" s="122"/>
    </row>
    <row r="152" spans="1:18" ht="35.25" customHeight="1" x14ac:dyDescent="0.15">
      <c r="A152" s="458"/>
      <c r="B152" s="459"/>
      <c r="C152" s="459"/>
      <c r="D152" s="459"/>
      <c r="E152" s="459"/>
      <c r="F152" s="459"/>
      <c r="G152" s="459"/>
      <c r="H152" s="459"/>
      <c r="I152" s="459"/>
      <c r="J152" s="459"/>
      <c r="K152" s="459"/>
      <c r="L152" s="459"/>
      <c r="M152" s="459"/>
      <c r="N152" s="459"/>
      <c r="O152" s="459"/>
      <c r="P152" s="459"/>
      <c r="Q152" s="459"/>
      <c r="R152" s="459"/>
    </row>
    <row r="153" spans="1:18" ht="18" customHeight="1" x14ac:dyDescent="0.15"/>
    <row r="154" spans="1:18" ht="18" customHeight="1" x14ac:dyDescent="0.15"/>
    <row r="155" spans="1:18" ht="18" customHeight="1" x14ac:dyDescent="0.15"/>
    <row r="156" spans="1:18" ht="18" customHeight="1" x14ac:dyDescent="0.15"/>
    <row r="157" spans="1:18" ht="18" customHeight="1" x14ac:dyDescent="0.15"/>
    <row r="158" spans="1:18" ht="18" customHeight="1" x14ac:dyDescent="0.15"/>
    <row r="159" spans="1:18" ht="18" customHeight="1" x14ac:dyDescent="0.15"/>
    <row r="160" spans="1:18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</sheetData>
  <mergeCells count="182">
    <mergeCell ref="A152:R152"/>
    <mergeCell ref="A20:C20"/>
    <mergeCell ref="A19:C19"/>
    <mergeCell ref="F64:R64"/>
    <mergeCell ref="H65:K65"/>
    <mergeCell ref="M65:M66"/>
    <mergeCell ref="N94:N95"/>
    <mergeCell ref="M94:M95"/>
    <mergeCell ref="A72:C72"/>
    <mergeCell ref="A71:C71"/>
    <mergeCell ref="A76:C76"/>
    <mergeCell ref="A69:C69"/>
    <mergeCell ref="A83:C83"/>
    <mergeCell ref="A79:C79"/>
    <mergeCell ref="A145:C145"/>
    <mergeCell ref="A110:C110"/>
    <mergeCell ref="A67:C67"/>
    <mergeCell ref="A88:C88"/>
    <mergeCell ref="A84:C84"/>
    <mergeCell ref="A77:C77"/>
    <mergeCell ref="A68:C68"/>
    <mergeCell ref="A104:C104"/>
    <mergeCell ref="A46:C46"/>
    <mergeCell ref="A59:C59"/>
    <mergeCell ref="A38:C38"/>
    <mergeCell ref="A48:C48"/>
    <mergeCell ref="A43:C43"/>
    <mergeCell ref="A41:C41"/>
    <mergeCell ref="A89:C89"/>
    <mergeCell ref="A45:C45"/>
    <mergeCell ref="A49:C49"/>
    <mergeCell ref="A39:C39"/>
    <mergeCell ref="F35:G35"/>
    <mergeCell ref="A91:R91"/>
    <mergeCell ref="A85:C85"/>
    <mergeCell ref="A78:C78"/>
    <mergeCell ref="A86:C86"/>
    <mergeCell ref="A80:C80"/>
    <mergeCell ref="A73:C73"/>
    <mergeCell ref="F65:G65"/>
    <mergeCell ref="E64:E66"/>
    <mergeCell ref="A62:R62"/>
    <mergeCell ref="O65:O66"/>
    <mergeCell ref="N65:N66"/>
    <mergeCell ref="A81:C81"/>
    <mergeCell ref="A75:C75"/>
    <mergeCell ref="P65:P66"/>
    <mergeCell ref="D64:D66"/>
    <mergeCell ref="A92:Q92"/>
    <mergeCell ref="A97:C97"/>
    <mergeCell ref="O94:O95"/>
    <mergeCell ref="A87:C87"/>
    <mergeCell ref="A90:C90"/>
    <mergeCell ref="H35:K35"/>
    <mergeCell ref="D34:D36"/>
    <mergeCell ref="A1:Q1"/>
    <mergeCell ref="F2:R2"/>
    <mergeCell ref="F3:G3"/>
    <mergeCell ref="E2:E4"/>
    <mergeCell ref="O3:O4"/>
    <mergeCell ref="P3:P4"/>
    <mergeCell ref="N3:N4"/>
    <mergeCell ref="A74:C74"/>
    <mergeCell ref="A15:C15"/>
    <mergeCell ref="A6:C6"/>
    <mergeCell ref="A60:C60"/>
    <mergeCell ref="A50:C50"/>
    <mergeCell ref="A44:C44"/>
    <mergeCell ref="A30:C30"/>
    <mergeCell ref="A40:C40"/>
    <mergeCell ref="A42:C42"/>
    <mergeCell ref="A53:C53"/>
    <mergeCell ref="A8:C8"/>
    <mergeCell ref="A13:C13"/>
    <mergeCell ref="A16:C16"/>
    <mergeCell ref="A17:C17"/>
    <mergeCell ref="A12:C12"/>
    <mergeCell ref="A9:C9"/>
    <mergeCell ref="A10:C10"/>
    <mergeCell ref="A11:C11"/>
    <mergeCell ref="A14:C14"/>
    <mergeCell ref="P35:P36"/>
    <mergeCell ref="O35:O36"/>
    <mergeCell ref="N35:N36"/>
    <mergeCell ref="A24:C24"/>
    <mergeCell ref="A25:C25"/>
    <mergeCell ref="A23:C23"/>
    <mergeCell ref="A22:C22"/>
    <mergeCell ref="A28:C28"/>
    <mergeCell ref="A18:C18"/>
    <mergeCell ref="A29:C29"/>
    <mergeCell ref="A26:C26"/>
    <mergeCell ref="A31:C31"/>
    <mergeCell ref="A27:C27"/>
    <mergeCell ref="A21:C21"/>
    <mergeCell ref="F34:R34"/>
    <mergeCell ref="A33:Q33"/>
    <mergeCell ref="A128:C128"/>
    <mergeCell ref="A127:C127"/>
    <mergeCell ref="A117:C117"/>
    <mergeCell ref="A121:C121"/>
    <mergeCell ref="A32:R32"/>
    <mergeCell ref="H3:K3"/>
    <mergeCell ref="M3:M4"/>
    <mergeCell ref="D2:D4"/>
    <mergeCell ref="A5:C5"/>
    <mergeCell ref="A82:C82"/>
    <mergeCell ref="A55:C55"/>
    <mergeCell ref="A63:Q63"/>
    <mergeCell ref="A70:C70"/>
    <mergeCell ref="A58:C58"/>
    <mergeCell ref="A52:C52"/>
    <mergeCell ref="A61:C61"/>
    <mergeCell ref="A51:C51"/>
    <mergeCell ref="A54:C54"/>
    <mergeCell ref="A7:C7"/>
    <mergeCell ref="A47:C47"/>
    <mergeCell ref="A57:C57"/>
    <mergeCell ref="A56:C56"/>
    <mergeCell ref="A37:C37"/>
    <mergeCell ref="M35:M36"/>
    <mergeCell ref="A144:C144"/>
    <mergeCell ref="A137:C137"/>
    <mergeCell ref="A138:C138"/>
    <mergeCell ref="A141:C141"/>
    <mergeCell ref="A142:C142"/>
    <mergeCell ref="A143:C143"/>
    <mergeCell ref="A132:C132"/>
    <mergeCell ref="A129:C129"/>
    <mergeCell ref="A135:C135"/>
    <mergeCell ref="A139:C139"/>
    <mergeCell ref="A140:C140"/>
    <mergeCell ref="A133:C133"/>
    <mergeCell ref="A134:C134"/>
    <mergeCell ref="F93:R93"/>
    <mergeCell ref="H94:K94"/>
    <mergeCell ref="P94:P95"/>
    <mergeCell ref="F125:G125"/>
    <mergeCell ref="A96:C96"/>
    <mergeCell ref="A99:C99"/>
    <mergeCell ref="A118:C118"/>
    <mergeCell ref="O125:O126"/>
    <mergeCell ref="A114:C114"/>
    <mergeCell ref="A119:C119"/>
    <mergeCell ref="A120:C120"/>
    <mergeCell ref="A116:C116"/>
    <mergeCell ref="A115:C115"/>
    <mergeCell ref="A122:R122"/>
    <mergeCell ref="A112:C112"/>
    <mergeCell ref="A101:C101"/>
    <mergeCell ref="A100:C100"/>
    <mergeCell ref="A98:C98"/>
    <mergeCell ref="E93:E95"/>
    <mergeCell ref="F94:G94"/>
    <mergeCell ref="D93:D95"/>
    <mergeCell ref="A111:C111"/>
    <mergeCell ref="A105:C105"/>
    <mergeCell ref="A106:C106"/>
    <mergeCell ref="A151:C151"/>
    <mergeCell ref="A146:C146"/>
    <mergeCell ref="A147:C147"/>
    <mergeCell ref="A148:C148"/>
    <mergeCell ref="A149:C149"/>
    <mergeCell ref="E34:E36"/>
    <mergeCell ref="A131:C131"/>
    <mergeCell ref="A102:C102"/>
    <mergeCell ref="A113:C113"/>
    <mergeCell ref="D124:D126"/>
    <mergeCell ref="A123:Q123"/>
    <mergeCell ref="A109:C109"/>
    <mergeCell ref="H125:K125"/>
    <mergeCell ref="E124:E126"/>
    <mergeCell ref="M125:M126"/>
    <mergeCell ref="A107:C107"/>
    <mergeCell ref="A108:C108"/>
    <mergeCell ref="A103:C103"/>
    <mergeCell ref="A150:C150"/>
    <mergeCell ref="A136:C136"/>
    <mergeCell ref="A130:C130"/>
    <mergeCell ref="N125:N126"/>
    <mergeCell ref="P125:P126"/>
    <mergeCell ref="F124:R124"/>
  </mergeCells>
  <phoneticPr fontId="4"/>
  <printOptions horizontalCentered="1" gridLinesSet="0"/>
  <pageMargins left="0.19685039370078741" right="0.19685039370078741" top="0.27559055118110237" bottom="0.19685039370078741" header="0.19685039370078741" footer="0.19685039370078741"/>
  <pageSetup paperSize="9" scale="68" pageOrder="overThenDown" orientation="portrait" r:id="rId1"/>
  <headerFooter alignWithMargins="0"/>
  <rowBreaks count="4" manualBreakCount="4">
    <brk id="32" max="17" man="1"/>
    <brk id="62" max="17" man="1"/>
    <brk id="91" max="17" man="1"/>
    <brk id="122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16</vt:i4>
      </vt:variant>
    </vt:vector>
  </HeadingPairs>
  <TitlesOfParts>
    <vt:vector size="30" baseType="lpstr">
      <vt:lpstr>１月</vt:lpstr>
      <vt:lpstr>２月</vt:lpstr>
      <vt:lpstr>３月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年間集計</vt:lpstr>
      <vt:lpstr>確認表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  <vt:lpstr>確認表!Print_Area</vt:lpstr>
      <vt:lpstr>年間集計!Print_Area</vt:lpstr>
      <vt:lpstr>'５月'!Print_Titles</vt:lpstr>
      <vt:lpstr>'６月'!Print_Titles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ゴルフ場協会 静岡県</cp:lastModifiedBy>
  <cp:lastPrinted>2024-10-11T00:17:18Z</cp:lastPrinted>
  <dcterms:created xsi:type="dcterms:W3CDTF">1999-01-27T06:59:52Z</dcterms:created>
  <dcterms:modified xsi:type="dcterms:W3CDTF">2024-10-11T00:26:30Z</dcterms:modified>
</cp:coreProperties>
</file>